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kapitulácia" sheetId="1" r:id="rId1"/>
    <sheet name="SO 1" sheetId="2" r:id="rId2"/>
    <sheet name="SO 2" sheetId="3" r:id="rId3"/>
    <sheet name="SO 3" sheetId="4" r:id="rId4"/>
    <sheet name="SO5" sheetId="5" r:id="rId5"/>
    <sheet name="SO 6.1" sheetId="6" r:id="rId6"/>
    <sheet name="SO 6.2." sheetId="7" r:id="rId7"/>
    <sheet name="SO 7" sheetId="8" r:id="rId8"/>
    <sheet name="SO 8" sheetId="9" r:id="rId9"/>
  </sheets>
  <definedNames/>
  <calcPr fullCalcOnLoad="1"/>
</workbook>
</file>

<file path=xl/sharedStrings.xml><?xml version="1.0" encoding="utf-8"?>
<sst xmlns="http://schemas.openxmlformats.org/spreadsheetml/2006/main" count="3365" uniqueCount="1243">
  <si>
    <t xml:space="preserve">Odberateľ: </t>
  </si>
  <si>
    <t xml:space="preserve">Spracoval:                                         </t>
  </si>
  <si>
    <t>Obdobie</t>
  </si>
  <si>
    <t xml:space="preserve">Projektant: </t>
  </si>
  <si>
    <t xml:space="preserve">JKSO : </t>
  </si>
  <si>
    <t>Mesiac 2011</t>
  </si>
  <si>
    <t>Stavba : Vybudovanie zberného dvora v obci Tomášikovo</t>
  </si>
  <si>
    <t>Objekt : SO 1 Prevádzková budova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</si>
  <si>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</si>
  <si>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</si>
  <si>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</si>
  <si>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</si>
  <si>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</si>
  <si>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</si>
  <si>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</si>
  <si>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</si>
  <si>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</si>
  <si>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</si>
  <si>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</si>
  <si>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</si>
  <si>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</si>
  <si>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</si>
  <si>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</si>
  <si>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</si>
  <si>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</si>
  <si>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</si>
  <si>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</si>
  <si>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</si>
  <si>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</si>
  <si>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</si>
  <si>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PRÁCE A DODÁVKY HSV</t>
  </si>
  <si>
    <t>1 - ZEMNE PRÁCE</t>
  </si>
  <si>
    <t>272</t>
  </si>
  <si>
    <t xml:space="preserve">12110-1103   </t>
  </si>
  <si>
    <t>Odstránenie ornice s premiestnením do 250 m</t>
  </si>
  <si>
    <t>m3</t>
  </si>
  <si>
    <t>0,15*7,05*4,05+0,15*0,5*(4,5+2,5)+0,192 =   5,000</t>
  </si>
  <si>
    <t>001</t>
  </si>
  <si>
    <t xml:space="preserve">12220-1101   </t>
  </si>
  <si>
    <t>Odkopávky a prekopávky nezapaž. v horn. tr. 3 do 100 m3</t>
  </si>
  <si>
    <t xml:space="preserve">12220-1109   </t>
  </si>
  <si>
    <t>Príplatok za lepivosť horniny tr.3</t>
  </si>
  <si>
    <t>5*0,3 =   1,500</t>
  </si>
  <si>
    <t xml:space="preserve">13220-1101   </t>
  </si>
  <si>
    <t>Hĺbenie rýh a jám šírka do 60 cm v horn. tr. 3 do 100 m3</t>
  </si>
  <si>
    <t>0,65*0,45*(7,05*2+3,15*3)+0,012 =   6,900</t>
  </si>
  <si>
    <t>0,15*0,5*(4,5+2,5)+0,075 =   0,600</t>
  </si>
  <si>
    <t xml:space="preserve">13220-1109   </t>
  </si>
  <si>
    <t>Príplatok za lepivosť horniny tr. 3 v rýhach š. do 60 cm</t>
  </si>
  <si>
    <t>7,5*0,3 =   2,250</t>
  </si>
  <si>
    <t xml:space="preserve">16220-1102   </t>
  </si>
  <si>
    <t>Vodorovné premiestnenie výkopu do 50 m horn. tr. 1-4</t>
  </si>
  <si>
    <t xml:space="preserve">16220-1201   </t>
  </si>
  <si>
    <t>Nosenie výkopu vodorov. do 10 m v horn. tr. 1-4</t>
  </si>
  <si>
    <t xml:space="preserve">16230-1101   </t>
  </si>
  <si>
    <t xml:space="preserve">16710-1101   </t>
  </si>
  <si>
    <t>Nakladanie výkopku do 100 m3 v horn. tr. 1-4</t>
  </si>
  <si>
    <t xml:space="preserve">17120-1201   </t>
  </si>
  <si>
    <t>Uloženie výkopu na skládku</t>
  </si>
  <si>
    <t xml:space="preserve">17520-3101   </t>
  </si>
  <si>
    <t>Prisypanie tesniacej fólie alebo geotext. bez zhut. v rovine</t>
  </si>
  <si>
    <t>1,2*7 =   8,400</t>
  </si>
  <si>
    <t>MAT</t>
  </si>
  <si>
    <t xml:space="preserve">693 665120   </t>
  </si>
  <si>
    <t>Geotextília polypropylénová PP 300g/m2</t>
  </si>
  <si>
    <t>m2</t>
  </si>
  <si>
    <t>8,4*1,2+0,02 =   10,100</t>
  </si>
  <si>
    <t xml:space="preserve">18110-1102   </t>
  </si>
  <si>
    <t>Úprava pláne v zárezoch v horn. tr. 1-4 so zhutnením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</si>
  <si>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</si>
  <si>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</si>
  <si>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</si>
  <si>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</si>
  <si>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29*2 =   58,000</t>
  </si>
  <si>
    <t>002</t>
  </si>
  <si>
    <t xml:space="preserve">27157-1111   </t>
  </si>
  <si>
    <t>Vankúš pod základy zo štrkopiesku triedeného</t>
  </si>
  <si>
    <t>211</t>
  </si>
  <si>
    <t xml:space="preserve">27332-1121   </t>
  </si>
  <si>
    <t>Základové dosky zo železobetónu tr.C 20/25 cement portlandský</t>
  </si>
  <si>
    <t>"doska"0,15*(3,9*3,35+3,35*2,2)+0,035 =   3,100</t>
  </si>
  <si>
    <t>011</t>
  </si>
  <si>
    <t>t</t>
  </si>
  <si>
    <t xml:space="preserve">27432-1312   </t>
  </si>
  <si>
    <t>Základové pásy zo železobetónu tr. C20/25</t>
  </si>
  <si>
    <t>0,6*0,45*(7,05*2+3,15*3)+0,041 =   6,400</t>
  </si>
  <si>
    <t xml:space="preserve">2 - ZÁKLADY  spolu: </t>
  </si>
  <si>
    <t>3 - ZVISLÉ A KOMPLETNÉ KONŠTRUKCIE</t>
  </si>
  <si>
    <t xml:space="preserve">31123-1502   </t>
  </si>
  <si>
    <t>Murivo nosné z tehál hr.30cm  P+D P12 MVC 2,5</t>
  </si>
  <si>
    <t>0,3*3,75*4,1-0,3*0,75*1-0,3*1*1 =   4,088</t>
  </si>
  <si>
    <t>0,3*20,8*2-0,3*(2,75*0,9+1,75*1*2) =   10,688</t>
  </si>
  <si>
    <t>0,3*2,75*4,1-2,2*1,75+0,092 =   -0,376</t>
  </si>
  <si>
    <t xml:space="preserve">31127-2202   </t>
  </si>
  <si>
    <t xml:space="preserve">31127-2203   </t>
  </si>
  <si>
    <t xml:space="preserve">31136-1821   </t>
  </si>
  <si>
    <t>Výstuž nadzákladových múrov nosných BSt 500 (10505)</t>
  </si>
  <si>
    <t>012</t>
  </si>
  <si>
    <t xml:space="preserve">31712-1101   </t>
  </si>
  <si>
    <t>Montáž prefabrik. prekladov pre svetlosť otvoru do 105 cm</t>
  </si>
  <si>
    <t>kus</t>
  </si>
  <si>
    <t xml:space="preserve">593 406520   </t>
  </si>
  <si>
    <t>Keramický preklad predpätý 1000x120x65mm</t>
  </si>
  <si>
    <t xml:space="preserve">593 406530   </t>
  </si>
  <si>
    <t>Keramický preklad predpätý 1250x120x65mm</t>
  </si>
  <si>
    <t xml:space="preserve">31712-1102   </t>
  </si>
  <si>
    <t>Montáž prefabrik. prekladov pre svetlosť otvoru do 180 cm</t>
  </si>
  <si>
    <t xml:space="preserve">593 407850   </t>
  </si>
  <si>
    <t>Keramické preklady KP23,8 100x23,8x7</t>
  </si>
  <si>
    <t xml:space="preserve">593 407860   </t>
  </si>
  <si>
    <t>Keramické preklady KP23,8 125x23,8x7</t>
  </si>
  <si>
    <t xml:space="preserve">31732-1411   </t>
  </si>
  <si>
    <t xml:space="preserve">31736-1821   </t>
  </si>
  <si>
    <t>Výstuž prekladov, ríms BSt 500 (10505)</t>
  </si>
  <si>
    <t xml:space="preserve">34224-3111   </t>
  </si>
  <si>
    <t>Priečky P10 hr. 115mm 11,5X50X23,8 P+D</t>
  </si>
  <si>
    <t>3,25*(0,9+1,7+2,035+3,3)-0,8*2,3-0,6*2,3*2+0,011 =   21,200</t>
  </si>
  <si>
    <t xml:space="preserve">3 - ZVISLÉ A KOMPLETNÉ KONŠTRUKCIE  spolu: </t>
  </si>
  <si>
    <t>4 - VODOROVNÉ KONŠTRUKCIE</t>
  </si>
  <si>
    <t xml:space="preserve">41732-1313   </t>
  </si>
  <si>
    <t>Stužujúce pásy a vence zo železobetónu tr. C16/20</t>
  </si>
  <si>
    <t>0,3*0,25*(6,9*2+3,3*2-2,6)+0,25*0,38*3,3+0,051 =   1,700</t>
  </si>
  <si>
    <t xml:space="preserve">41735-1115   </t>
  </si>
  <si>
    <t>Debnenie stužujúcich pásov a vencov zhotovenie</t>
  </si>
  <si>
    <t>0,5*(6,9*2+3,3*2-2,6)+0,76*3,3+0,092 =   11,500</t>
  </si>
  <si>
    <t xml:space="preserve">41735-1116   </t>
  </si>
  <si>
    <t>Debnenie stužujúcich pásov a vencov odstránenie</t>
  </si>
  <si>
    <t xml:space="preserve">41736-1821   </t>
  </si>
  <si>
    <t>Výstuž stužujúcich pásov, vencov BSt 500 (10505)</t>
  </si>
  <si>
    <t>1,7*65*0,001 =   0,111</t>
  </si>
  <si>
    <t xml:space="preserve">4 - VODOROVNÉ KONŠTRUKCIE  spolu: </t>
  </si>
  <si>
    <t>6 - ÚPRAVY POVRCHOV, PODLAHY, VÝPLNE</t>
  </si>
  <si>
    <t>014</t>
  </si>
  <si>
    <t xml:space="preserve">61240-3399   </t>
  </si>
  <si>
    <t>Zaplnenie rýh v stenách maltou</t>
  </si>
  <si>
    <t xml:space="preserve">61246-5111   </t>
  </si>
  <si>
    <t>Príprava podkl.,pod omietky vnút.stien, strojne, nanášanie ručne hr.2 mm</t>
  </si>
  <si>
    <t>"1.01"3*(2,035*2+1,2*2)-0,9*2,5-0,8*2*2-0,6*2+0,25*5,9 =   14,235</t>
  </si>
  <si>
    <t>"1.02"2,75*(2,2*2+3,3*2)-0,8*2-2,2*1,5-1*1,5+0,25*4+0,25*5,2 =   26,150</t>
  </si>
  <si>
    <t>"1.03"3*(2,035*2+1,985*2)-1*1,5-0,8*2-0,6*2+0,25*4 =   20,820</t>
  </si>
  <si>
    <t>"1.04"3*(1,7*2+0,9*2+2,185*2)-1*0,75-0,6*2+0,25*2,5 =   27,385</t>
  </si>
  <si>
    <t>"1.05"3*(1*2+1,7*2)-0,75*0,75-0,6*2+0,25*2,25+0,01 =   15,010</t>
  </si>
  <si>
    <t xml:space="preserve">61247-4101   </t>
  </si>
  <si>
    <t>Omietka vnút. stien zo suchých zmesí hladká</t>
  </si>
  <si>
    <t xml:space="preserve">62246-6111   </t>
  </si>
  <si>
    <t>Príprava podkladu ,pod omietky vonk.stien, strojne,nanášanie ručne hr.2 mm</t>
  </si>
  <si>
    <t>27+66+4,5 =   97,500</t>
  </si>
  <si>
    <t xml:space="preserve">62246-6132   </t>
  </si>
  <si>
    <t>Omietka vonk. stien ,vápennocem., nanášanie strojne,MCS 35 hr.1,5 cm</t>
  </si>
  <si>
    <t xml:space="preserve">62500-0110   </t>
  </si>
  <si>
    <t>Dodávka a montáž profil soklový hliníkový pre 10 cm izolant</t>
  </si>
  <si>
    <t>m</t>
  </si>
  <si>
    <t>7,1*2+4,1*2-0,9 =   21,500</t>
  </si>
  <si>
    <t xml:space="preserve">62500-0130   </t>
  </si>
  <si>
    <t>Dodávka a montáž profil okenný,dverový dilatačný</t>
  </si>
  <si>
    <t>5,2+4+2,5+2,25+5,9+4 =   23,850</t>
  </si>
  <si>
    <t xml:space="preserve">62500-0210   </t>
  </si>
  <si>
    <t>Dodávka a montáž lišta rohová (Al, PVC)so sieťkou</t>
  </si>
  <si>
    <t>1,5*2*3+0,75*2*2+2,5*2 =   17,000</t>
  </si>
  <si>
    <t xml:space="preserve">62500-0220   </t>
  </si>
  <si>
    <t>Dodávka a montáž lišta rohová s odkvapovým nosom</t>
  </si>
  <si>
    <t>1+1+0,75+0,9+1+2,2 =   6,850</t>
  </si>
  <si>
    <t xml:space="preserve">62515-7105   </t>
  </si>
  <si>
    <t>Zateplenie stien polystyrén EPS 70F hr.3 cm (lepidlo, EPS 70F, sieťka, stierka, omietka 2mm) - ostenie</t>
  </si>
  <si>
    <t>"ostenie"0,1*(2,25+2,5+4+4+5,9)+0,035 =   1,900</t>
  </si>
  <si>
    <t>"rímsa"25,1 =   25,100</t>
  </si>
  <si>
    <t xml:space="preserve">62515-7110   </t>
  </si>
  <si>
    <t>Zateplenie stien polystyrén EPS 70F hr.10 cm (lepidlo, EPS 70F, sieťka, stierka, omietka 2mm) - fasáda</t>
  </si>
  <si>
    <t>4*4,1+2,8*4,1+24*2-2,2*1,5-1*1,5*2-0,75*0,75-1*0,75-0,9*2,5 -0,018 =   66,000</t>
  </si>
  <si>
    <t xml:space="preserve">62525-8106   </t>
  </si>
  <si>
    <t>Zateplenie stien polystyrén XPS hr.7 cm (lepidlo, EPS 70F, sieťka 2x, stierka, omietka 2mm) - sokel</t>
  </si>
  <si>
    <t>0,4*4,1+0,2*4,1+2*1+0,04 =   4,500</t>
  </si>
  <si>
    <t xml:space="preserve">63131-2511   </t>
  </si>
  <si>
    <t>Mazanina z betónu prostého tr. C12/15 hr. 5-8 cm</t>
  </si>
  <si>
    <t>"podlaha "19,8*0,1 =   1,980</t>
  </si>
  <si>
    <t xml:space="preserve">63131-9161   </t>
  </si>
  <si>
    <t>Príplatok za konečnú úpravu mazaniny hr. do 8 cm</t>
  </si>
  <si>
    <t xml:space="preserve">63136-2021   </t>
  </si>
  <si>
    <t>Výstuž betónových mazanín zo zvarovaných sietí Kari</t>
  </si>
  <si>
    <t>19,8*3,014*1,2*0,001 =   0,072</t>
  </si>
  <si>
    <t xml:space="preserve">63248-1213   </t>
  </si>
  <si>
    <t>Separačná vrstva z PE fólie</t>
  </si>
  <si>
    <t>19,8*1,15+0,03 =   22,800</t>
  </si>
  <si>
    <t xml:space="preserve">64294-2111   </t>
  </si>
  <si>
    <t>Osadenie dverných zárubní alebo rámov oceľových do 2,5 m2</t>
  </si>
  <si>
    <t xml:space="preserve">553 319810   </t>
  </si>
  <si>
    <t>Zárubňa oceľová 60x197x16cm</t>
  </si>
  <si>
    <t xml:space="preserve">553 319840   </t>
  </si>
  <si>
    <t>Zárubňa oceľová 80x197x16cm</t>
  </si>
  <si>
    <t xml:space="preserve">64899-1113   </t>
  </si>
  <si>
    <t>Osadenie parapetných dosák z plastických hmôt š. nad 20 cm</t>
  </si>
  <si>
    <t>1+0,75+1+2,2+1 =   5,950</t>
  </si>
  <si>
    <t xml:space="preserve">611 9A0104   </t>
  </si>
  <si>
    <t>Parapeta vnútorná šír.250 mm</t>
  </si>
  <si>
    <t xml:space="preserve">611 9A0112   </t>
  </si>
  <si>
    <t>Parapeta vnútorná - ukončenie parapiet plast.koncovkou</t>
  </si>
  <si>
    <t>pár</t>
  </si>
  <si>
    <t xml:space="preserve">6 - ÚPRAVY POVRCHOV, PODLAHY, VÝPLNE  spolu: </t>
  </si>
  <si>
    <t>9 - OSTATNÉ KONŠTRUKCIE A PRÁCE</t>
  </si>
  <si>
    <t>221</t>
  </si>
  <si>
    <t xml:space="preserve">91656-1111   </t>
  </si>
  <si>
    <t>Osadenie záhon. obrubníka betón. do lôžka z betónu tr. C 12/15 s bočnou oporou - okapový chodník</t>
  </si>
  <si>
    <t>.</t>
  </si>
  <si>
    <t xml:space="preserve">592 173208   </t>
  </si>
  <si>
    <t>Obrubník záhonový 100x5x20</t>
  </si>
  <si>
    <t>003</t>
  </si>
  <si>
    <t xml:space="preserve">95394-3112   </t>
  </si>
  <si>
    <t>Osadenie ostat. výrobkov - hasiaci prístroj</t>
  </si>
  <si>
    <t xml:space="preserve">553 000010   </t>
  </si>
  <si>
    <t>Hasiaci prístroj práškový 6kg</t>
  </si>
  <si>
    <t>013</t>
  </si>
  <si>
    <t xml:space="preserve">97408-2114   </t>
  </si>
  <si>
    <t>Vysek. rýh pre vodiče v omietke stien z MV, MVC š. do 7 cm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</si>
  <si>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</si>
  <si>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</si>
  <si>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</si>
  <si>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 - 10km</t>
  </si>
  <si>
    <t xml:space="preserve">97908-2111   </t>
  </si>
  <si>
    <t>Vnútrostavenisková doprava sute a vybúraných hmôt do 10 m</t>
  </si>
  <si>
    <t xml:space="preserve">97913-1409   </t>
  </si>
  <si>
    <t>Poplatok za ulož.a znešk.staveb.sute na vymedzených skládkach "O"-ostatný odpad</t>
  </si>
  <si>
    <t xml:space="preserve">99801-1001   </t>
  </si>
  <si>
    <t>Presun hmôt pre budovy murované výšky do 6 m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</si>
  <si>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</si>
  <si>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</si>
  <si>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</si>
  <si>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</si>
  <si>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</si>
  <si>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71111-1001   </t>
  </si>
  <si>
    <t>Zhotovenie izolácie proti vlhkosti za studena vodor. náterom asfalt. penetr.</t>
  </si>
  <si>
    <t>6,9*3,9+0,09 =   27,000</t>
  </si>
  <si>
    <t xml:space="preserve">111 631500   </t>
  </si>
  <si>
    <t>Lak asfaltový ALP-PENETRAL sudy</t>
  </si>
  <si>
    <t>27*0,0003 =   0,008</t>
  </si>
  <si>
    <t xml:space="preserve">71111-2001   </t>
  </si>
  <si>
    <t>Zhotovenie izolácie proti vlhkosti za studena zvislá náterom asfalt. penetr.</t>
  </si>
  <si>
    <t>0,25*(6,9*2+3,9*2) =   5,400</t>
  </si>
  <si>
    <t>5,4*0,00035 =   0,002</t>
  </si>
  <si>
    <t xml:space="preserve">71149-1171   </t>
  </si>
  <si>
    <t>Zhotovenie izolácie tlakovej položením podkladnej textílie vodor. - 2x</t>
  </si>
  <si>
    <t>27*2 =   54,000</t>
  </si>
  <si>
    <t>54*1,15 =   62,100</t>
  </si>
  <si>
    <t xml:space="preserve">71149-1271   </t>
  </si>
  <si>
    <t>Zhotovenie izolácie tlakovej položením podkladnej textílie zvislej - 2x</t>
  </si>
  <si>
    <t>5,4*2 =   10,800</t>
  </si>
  <si>
    <t>10,8*1,2+0,04 =   13,000</t>
  </si>
  <si>
    <t xml:space="preserve">71149-1272   </t>
  </si>
  <si>
    <t>Zhotovenie izolácie tlakovej položením ochrannej textílie zvislej</t>
  </si>
  <si>
    <t>0,5*(6,9*2+3,9*2) =   10,800</t>
  </si>
  <si>
    <t xml:space="preserve">283 1J2001   </t>
  </si>
  <si>
    <t>Fólia nopová</t>
  </si>
  <si>
    <t xml:space="preserve">71183-1111   </t>
  </si>
  <si>
    <t>Zhotovenie izolácie proti radonu a metanu na vodorovnej ploche na sucho spojenými pásmi</t>
  </si>
  <si>
    <t xml:space="preserve">283 220290   </t>
  </si>
  <si>
    <t>Fólia HYDROIZOL</t>
  </si>
  <si>
    <t xml:space="preserve">71183-1511   </t>
  </si>
  <si>
    <t>Zhotovenie izolácie proti radonu a metanu na zvislej ploche na sucho spojenými pásmi</t>
  </si>
  <si>
    <t xml:space="preserve">99871-1101   </t>
  </si>
  <si>
    <t>Presun hmôt pre izolácie proti vode v objektoch výšky do 6 m</t>
  </si>
  <si>
    <t xml:space="preserve">711 - Izolácie proti vode a vlhkosti  spolu: </t>
  </si>
  <si>
    <t>712 - Povlakové krytiny</t>
  </si>
  <si>
    <t>712</t>
  </si>
  <si>
    <t xml:space="preserve">71234-1659   </t>
  </si>
  <si>
    <t>Zhotovenie povl. krytiny striech do 10°</t>
  </si>
  <si>
    <t xml:space="preserve">628 322810   </t>
  </si>
  <si>
    <t>Pás ťažký asfaltový</t>
  </si>
  <si>
    <t xml:space="preserve">712 - Povlakové krytiny  spolu: </t>
  </si>
  <si>
    <t>713 - Izolácie tepelné</t>
  </si>
  <si>
    <t>713</t>
  </si>
  <si>
    <t xml:space="preserve">71311-1121   </t>
  </si>
  <si>
    <t>Montáž tep. izolácie stropov rovných spodom, pripevnenie drôtom - 2x</t>
  </si>
  <si>
    <t xml:space="preserve">631 411800   </t>
  </si>
  <si>
    <t>Doska čadičová 40kg/m3 hr. 20 cm- 2x</t>
  </si>
  <si>
    <t>27*2*1,02+0,02 =   55,100</t>
  </si>
  <si>
    <t xml:space="preserve">71312-1111   </t>
  </si>
  <si>
    <t>Montáž tep. izolácie podláh 1 x položenie</t>
  </si>
  <si>
    <t>"podlaha"19,8 =   19,800</t>
  </si>
  <si>
    <t xml:space="preserve">283 1B0304   </t>
  </si>
  <si>
    <t>Polystyrén extrudovaný hr.50 mm</t>
  </si>
  <si>
    <t>19,8*1,02+0,004 =   20,200</t>
  </si>
  <si>
    <t xml:space="preserve">283 1BA242   </t>
  </si>
  <si>
    <t>Doska  izolačná Isover  eps 150 S-15 hr.150mm 1000x500mm</t>
  </si>
  <si>
    <t xml:space="preserve">71319-1410   </t>
  </si>
  <si>
    <t>Izolácia tepelná položenie parozábrany z PE folie</t>
  </si>
  <si>
    <t xml:space="preserve">71346-2111   </t>
  </si>
  <si>
    <t>Montáž tep. izolácie potrubia skružami PE upevn. sponou potr. DN 16</t>
  </si>
  <si>
    <t xml:space="preserve">272 3A7801   </t>
  </si>
  <si>
    <t>Izolácia hadicová 15mm, hr. 20mm</t>
  </si>
  <si>
    <t xml:space="preserve">71346-2113   </t>
  </si>
  <si>
    <t>Montáž tep. izolácie potrubia skružami PE upevn. sponou potr. DN 25</t>
  </si>
  <si>
    <t xml:space="preserve">272 3A7804   </t>
  </si>
  <si>
    <t>Izolácia hadicová hr. 13mm</t>
  </si>
  <si>
    <t xml:space="preserve">99871-3101   </t>
  </si>
  <si>
    <t>Presun hmôt pre izolácie tepelné v objektoch výšky do 6 m</t>
  </si>
  <si>
    <t xml:space="preserve">713 - Izolácie tepelné  spolu: </t>
  </si>
  <si>
    <t>721 - Vnútorná kanalizácia</t>
  </si>
  <si>
    <t>721</t>
  </si>
  <si>
    <t xml:space="preserve">72117-1109   </t>
  </si>
  <si>
    <t>Potrubie kanal. z PVC-U rúr hrdlových odpadné D 110x2,28, vrátane tveroviek</t>
  </si>
  <si>
    <t xml:space="preserve">72117-3205   </t>
  </si>
  <si>
    <t>Potrubie kanal. z PVC rúr pripojovacie D 50x1.8, vrátane tveroviek</t>
  </si>
  <si>
    <t xml:space="preserve">72117-5009   </t>
  </si>
  <si>
    <t>Potrubie kanal. odpadné D 125/4,9 ležaté v zemiv podlahe vrátane tvaroviek</t>
  </si>
  <si>
    <t xml:space="preserve">72119-4105   </t>
  </si>
  <si>
    <t>Vyvedenie a upevnenie kanal. výpustiek D 50x1.8</t>
  </si>
  <si>
    <t xml:space="preserve">72119-4109   </t>
  </si>
  <si>
    <t>Vyvedenie a upevnenie kanal. výpustiek D 110x2.3</t>
  </si>
  <si>
    <t xml:space="preserve">72121-2401   </t>
  </si>
  <si>
    <t>Montáž podlahového vpustu, s vodorovným odtokom z PVC DN 50</t>
  </si>
  <si>
    <t xml:space="preserve">Pod l. vpust </t>
  </si>
  <si>
    <t>Podlahový vpust DN50 s nerezovou mriežkou 115x115 mm</t>
  </si>
  <si>
    <t xml:space="preserve">72127-1100   </t>
  </si>
  <si>
    <t>Montáž kanalizačných tvaroviek</t>
  </si>
  <si>
    <t xml:space="preserve">286 508810   </t>
  </si>
  <si>
    <t>Tvarovka PVC čistiaca kanalizačná d 110mm</t>
  </si>
  <si>
    <t xml:space="preserve">562 312500   </t>
  </si>
  <si>
    <t>Hlavica ventilačná privetrávacia HL900 DN 50/70/100</t>
  </si>
  <si>
    <t xml:space="preserve">72129-0111   </t>
  </si>
  <si>
    <t>Skúška tesnosti kanalizácie vodou do DN 125</t>
  </si>
  <si>
    <t xml:space="preserve">99872-1101   </t>
  </si>
  <si>
    <t>Presun hmôt pre vnút. kanalizáciu v objektoch výšky do 6 m</t>
  </si>
  <si>
    <t xml:space="preserve">721 - Vnútorná kanalizácia  spolu: </t>
  </si>
  <si>
    <t>722 - Vnútorný vodovod</t>
  </si>
  <si>
    <t xml:space="preserve">72217-2221   </t>
  </si>
  <si>
    <t>Potrubie z plastických rúrok PP DN 16</t>
  </si>
  <si>
    <t xml:space="preserve">72217-2223   </t>
  </si>
  <si>
    <t>Potrubie z plastických rúrok PP DN 25</t>
  </si>
  <si>
    <t xml:space="preserve">72219-0401   </t>
  </si>
  <si>
    <t>Prípojky vod. ocel. rúrky záv. poz. 11353 upev. výpust. DN 15</t>
  </si>
  <si>
    <t xml:space="preserve">72222-0111   </t>
  </si>
  <si>
    <t>Arm. vod. s 1 závitom, nástenka K 247 pre výt. ventil G 1/2</t>
  </si>
  <si>
    <t xml:space="preserve">72222-0121   </t>
  </si>
  <si>
    <t>Arm. vod. s 1 závitom, nástenka K 247 pre batériu G 1/2x150mm</t>
  </si>
  <si>
    <t xml:space="preserve">72222-9103   </t>
  </si>
  <si>
    <t>Montáž vodov. armatúr ostatných s 1 závitom G 1</t>
  </si>
  <si>
    <t xml:space="preserve">422 3A0903   </t>
  </si>
  <si>
    <t>Ventil priamy s odvodnením</t>
  </si>
  <si>
    <t xml:space="preserve">72229-0226   </t>
  </si>
  <si>
    <t>Tlakové skúšky vodov. potrubia do DN 50</t>
  </si>
  <si>
    <t xml:space="preserve">72229-0234   </t>
  </si>
  <si>
    <t>Preplachovanie a dezinfekcia vodov. potrubia do DN 80</t>
  </si>
  <si>
    <t xml:space="preserve">722 - Vnútorný vodovod  spolu: </t>
  </si>
  <si>
    <t>725 - Zariaďovacie predmety</t>
  </si>
  <si>
    <t xml:space="preserve">72511-9105   </t>
  </si>
  <si>
    <t>Montáž predstenového systému záchodov do ľahkých stien s kovovou konštrukciou</t>
  </si>
  <si>
    <t xml:space="preserve">551 3005467  </t>
  </si>
  <si>
    <t>Kombifix 790x 145x 608</t>
  </si>
  <si>
    <t xml:space="preserve">72511-9213   </t>
  </si>
  <si>
    <t>Montáž záchodových mís komplet</t>
  </si>
  <si>
    <t xml:space="preserve">642 328030   </t>
  </si>
  <si>
    <t>Záchodoná misa, komplet</t>
  </si>
  <si>
    <t xml:space="preserve">72521-9401   </t>
  </si>
  <si>
    <t>Montáž umývadiel keramických so záp. uzáv. na skrutky</t>
  </si>
  <si>
    <t xml:space="preserve">642 1K0101   </t>
  </si>
  <si>
    <t>Umývadlo malé</t>
  </si>
  <si>
    <t xml:space="preserve">642 1K0104   </t>
  </si>
  <si>
    <t>Umývadlo</t>
  </si>
  <si>
    <t xml:space="preserve">72524-9102   </t>
  </si>
  <si>
    <t>Montáž sprchových mís</t>
  </si>
  <si>
    <t xml:space="preserve">551 A60840   </t>
  </si>
  <si>
    <t>Kút sprchový-zástena</t>
  </si>
  <si>
    <t xml:space="preserve">72553-9101   </t>
  </si>
  <si>
    <t>Montáž ohrievačov elektrických akumulačných do 50l</t>
  </si>
  <si>
    <t>súbor</t>
  </si>
  <si>
    <t xml:space="preserve">541 322370   </t>
  </si>
  <si>
    <t>Elektr. ohrievač vody 50l</t>
  </si>
  <si>
    <t xml:space="preserve">72581-0301   </t>
  </si>
  <si>
    <t>Ventil stojankový G 1/2 štandardná kvalita (umývadlo)</t>
  </si>
  <si>
    <t xml:space="preserve">72581-0502   </t>
  </si>
  <si>
    <t>Pripojovacie kolienko s pripojovacou rúrkou T 69 G 1/2 (umývadlo)</t>
  </si>
  <si>
    <t xml:space="preserve">72581-9401   </t>
  </si>
  <si>
    <t>Montáž ventilov rohových s pripojovacou rúrkou G 1/2</t>
  </si>
  <si>
    <t xml:space="preserve">551 012560   </t>
  </si>
  <si>
    <t>Ventil rohový RV 1/2 - WC</t>
  </si>
  <si>
    <t xml:space="preserve">551 014000   </t>
  </si>
  <si>
    <t>Rúrka pripojovacia - WC</t>
  </si>
  <si>
    <t xml:space="preserve">72582-9201   </t>
  </si>
  <si>
    <t>Montáž batérií umývadlových</t>
  </si>
  <si>
    <t xml:space="preserve">551 H00301   </t>
  </si>
  <si>
    <t>Batéria umývadlová</t>
  </si>
  <si>
    <t xml:space="preserve">72584-9200   </t>
  </si>
  <si>
    <t>Montáž batérií sprchových</t>
  </si>
  <si>
    <t xml:space="preserve">551 A18210   </t>
  </si>
  <si>
    <t>Batéria sprchová</t>
  </si>
  <si>
    <t xml:space="preserve">72586-9101   </t>
  </si>
  <si>
    <t>Montáž zápach. uzávierok umývadlových</t>
  </si>
  <si>
    <t xml:space="preserve">551 617050   </t>
  </si>
  <si>
    <t>Uzávierka zápachová DN50</t>
  </si>
  <si>
    <t xml:space="preserve">72586-9210   </t>
  </si>
  <si>
    <t>Montáž zápachových uzávierok sprchových</t>
  </si>
  <si>
    <t xml:space="preserve">551 617056   </t>
  </si>
  <si>
    <t xml:space="preserve">72598-0123   </t>
  </si>
  <si>
    <t>Dvierka prístupové k inštaláciám z plastov 30/30</t>
  </si>
  <si>
    <t xml:space="preserve">99872-5101   </t>
  </si>
  <si>
    <t>Presun hmôt pre zariaď. predmety v objektoch výšky do 6 m</t>
  </si>
  <si>
    <t xml:space="preserve">725 - Zariaďovacie predmety  spolu: </t>
  </si>
  <si>
    <t>732 - Strojovne</t>
  </si>
  <si>
    <t>731</t>
  </si>
  <si>
    <t xml:space="preserve">73229-5213   </t>
  </si>
  <si>
    <t>Vykurovacie telesá elektrické220V/380V</t>
  </si>
  <si>
    <t xml:space="preserve">484 A01901   </t>
  </si>
  <si>
    <t>Konvektor  500 W</t>
  </si>
  <si>
    <t xml:space="preserve">484 A01902   </t>
  </si>
  <si>
    <t>Konvektor 1000 W</t>
  </si>
  <si>
    <t xml:space="preserve">99873-2101   </t>
  </si>
  <si>
    <t>Presun hmôt pre strojovne umiestnené vo výške do 6 m</t>
  </si>
  <si>
    <t xml:space="preserve">732 - Strojovne  spolu: </t>
  </si>
  <si>
    <t>762 - Konštrukcie tesárske</t>
  </si>
  <si>
    <t>762</t>
  </si>
  <si>
    <t xml:space="preserve">76231-1103   </t>
  </si>
  <si>
    <t>Montáž kotevných želiez</t>
  </si>
  <si>
    <t xml:space="preserve">553 000002   </t>
  </si>
  <si>
    <t>Kotevné železá</t>
  </si>
  <si>
    <t xml:space="preserve">76233-2120   </t>
  </si>
  <si>
    <t>Montáž krovov viazaných prierez. plocha nad 120 do 224 cm2</t>
  </si>
  <si>
    <t>"120/160"54 =   54,000</t>
  </si>
  <si>
    <t xml:space="preserve">76233-2130   </t>
  </si>
  <si>
    <t>Montáž krovov viazaných prierez. plocha nad 224 do 288 cm2</t>
  </si>
  <si>
    <t>"140/180"15,3 =   15,300</t>
  </si>
  <si>
    <t xml:space="preserve">605 151520   </t>
  </si>
  <si>
    <t>Hranol SM1</t>
  </si>
  <si>
    <t xml:space="preserve">76234-1650   </t>
  </si>
  <si>
    <t>Montáž debnenia štítových odkvapových ríms z OSB dosiek</t>
  </si>
  <si>
    <t>1,3*5,1*2+0,8*7,4*2 =   25,100</t>
  </si>
  <si>
    <t xml:space="preserve">607 262400   </t>
  </si>
  <si>
    <t>Doska OSB 3 SE 2500x1250x12 mm</t>
  </si>
  <si>
    <t>25,1*1,1+0,09 =   27,700</t>
  </si>
  <si>
    <t xml:space="preserve">76234-2203   </t>
  </si>
  <si>
    <t>Montáž latovania striech, rozpätie 22 až 36 cm, vrátane vyrez. otvor. do 0,25 m2</t>
  </si>
  <si>
    <t xml:space="preserve">605 171123   </t>
  </si>
  <si>
    <t>Strešná lata 6x6cm SM 1 400-600cm</t>
  </si>
  <si>
    <t xml:space="preserve">76234-2204   </t>
  </si>
  <si>
    <t>Montáž kontralatí, rozpätie 80-120 cm</t>
  </si>
  <si>
    <t xml:space="preserve">605 171125   </t>
  </si>
  <si>
    <t>Kontra lata 4x5cm SM 1 0-600cm</t>
  </si>
  <si>
    <t xml:space="preserve">76239-5000   </t>
  </si>
  <si>
    <t>Spojovacie a ochranné prostriedky k montáži krovov</t>
  </si>
  <si>
    <t>1,56+0,135+0,294+25,1*0,012 =   2,290</t>
  </si>
  <si>
    <t xml:space="preserve">99876-2102   </t>
  </si>
  <si>
    <t>Presun hmôt pre tesárske konštr. v objektoch  výšky do 12 m</t>
  </si>
  <si>
    <t xml:space="preserve">762 - Konštrukcie tesárske  spolu: </t>
  </si>
  <si>
    <t>763 - Konštrukcie  - drevostavby</t>
  </si>
  <si>
    <t>763</t>
  </si>
  <si>
    <t xml:space="preserve">76313-3022   </t>
  </si>
  <si>
    <t>Podhľady sadr zavesený 2x profil UD a CD dosky RF hr. 15 mm</t>
  </si>
  <si>
    <t>2,44+7,26+4,04+0,06 =   13,800</t>
  </si>
  <si>
    <t xml:space="preserve">76313-3040   </t>
  </si>
  <si>
    <t>Podhľady sadr zavesený 2x profil UD a CD dosky RFI hr. 12,5 mm</t>
  </si>
  <si>
    <t>3,61+1,7+0,09 =   5,400</t>
  </si>
  <si>
    <t xml:space="preserve">99876-3101   </t>
  </si>
  <si>
    <t>Presun hmôt pre drevostavby v objektoch  výšky do 12 m</t>
  </si>
  <si>
    <t xml:space="preserve">763 - Konštrukcie  - drevostavby  spolu: </t>
  </si>
  <si>
    <t>764 - Konštrukcie klampiarske</t>
  </si>
  <si>
    <t>764</t>
  </si>
  <si>
    <t xml:space="preserve">76432-2220   </t>
  </si>
  <si>
    <t>Klamp. PZ pl. farevbý odkvapov s tvrdou krytinou rš 330</t>
  </si>
  <si>
    <t xml:space="preserve">76435-2203   </t>
  </si>
  <si>
    <t>Klamp. PZ pl. farebný  žľaby pododkvap. polkruh. rš 330 dl 5m-</t>
  </si>
  <si>
    <t xml:space="preserve">76435-9213   </t>
  </si>
  <si>
    <t>Klamp. PZ pl. farebný žľaby kotlík konický pre rúry o d-150</t>
  </si>
  <si>
    <t xml:space="preserve">76441-0250   </t>
  </si>
  <si>
    <t>Klamp. PZ pl. oplechovanie parapetov rš 330</t>
  </si>
  <si>
    <t>1+2,2+1+1+0,75 =   5,950</t>
  </si>
  <si>
    <t xml:space="preserve">76445-4204   </t>
  </si>
  <si>
    <t>Klamp. PZ pl. farebný rúry odpadové kruhové d-150</t>
  </si>
  <si>
    <t xml:space="preserve">99876-4101   </t>
  </si>
  <si>
    <t>Presun hmôt pre klampiarske konštr. v objektoch  výšky do 6 m</t>
  </si>
  <si>
    <t xml:space="preserve">764 - Konštrukcie klampiarske  spolu: </t>
  </si>
  <si>
    <t>766 - Konštrukcie stolárske</t>
  </si>
  <si>
    <t>766</t>
  </si>
  <si>
    <t xml:space="preserve">76666-1112   </t>
  </si>
  <si>
    <t>Montáž dvier kompl. otvár. do zárubne 1-krídl. do 0,8m</t>
  </si>
  <si>
    <t xml:space="preserve">611 601261   </t>
  </si>
  <si>
    <t>Dvere vnútorné, 1-krídl., vrátane kovania a kľučky  O 600x1970</t>
  </si>
  <si>
    <t xml:space="preserve">611 601262   </t>
  </si>
  <si>
    <t>Dvere vnútorné, 1-krídl., vrátane kovania a kľučky  O 800x1970</t>
  </si>
  <si>
    <t xml:space="preserve">76669-5213   </t>
  </si>
  <si>
    <t>Montáž prahov dvier 1-krídl. š. nad 10cm</t>
  </si>
  <si>
    <t xml:space="preserve">611 871210   </t>
  </si>
  <si>
    <t>Prah dubový dĺžka 62</t>
  </si>
  <si>
    <t xml:space="preserve">611 871610   </t>
  </si>
  <si>
    <t>Prah dubový dĺžka 82</t>
  </si>
  <si>
    <t xml:space="preserve">99876-6101   </t>
  </si>
  <si>
    <t>Presun hmôt pre konštr. stolárske v objektoch výšky do 6 m</t>
  </si>
  <si>
    <t xml:space="preserve">766 - Konštrukcie stolárske  spolu: </t>
  </si>
  <si>
    <t>767 - Konštrukcie doplnk. kovové stavebné</t>
  </si>
  <si>
    <t>767</t>
  </si>
  <si>
    <t xml:space="preserve">76739-2111   </t>
  </si>
  <si>
    <t>Montáž krytiny striech plechom tvarovaným, vrátane spojov a kotvenia</t>
  </si>
  <si>
    <t>9*5,2 =   46,800</t>
  </si>
  <si>
    <t xml:space="preserve">138 3B0130   </t>
  </si>
  <si>
    <t>Plech trapézový T50A hr. 0,75mm, povrchovo upravený, vrátane kotviaceho materiálu</t>
  </si>
  <si>
    <t>46,8*1,1+0,02 =   51,500</t>
  </si>
  <si>
    <t xml:space="preserve">76763-1100   </t>
  </si>
  <si>
    <t>Montáž okien, dverí  plastových , vrátane prepravy</t>
  </si>
  <si>
    <t>3+5*2+3,5+7,4+6,8 =   30,700</t>
  </si>
  <si>
    <t xml:space="preserve">611 430000   </t>
  </si>
  <si>
    <t>Okno plastové 1-krídlové 750x750mm, vrátane kovania</t>
  </si>
  <si>
    <t xml:space="preserve">611 430001   </t>
  </si>
  <si>
    <t>Okno plastové 1-krídlové 1000x750mm, vrátane kovania</t>
  </si>
  <si>
    <t xml:space="preserve">611 430002   </t>
  </si>
  <si>
    <t>Okno plastové 1-krídlové 1000x1500mm, vrátane kovania</t>
  </si>
  <si>
    <t xml:space="preserve">611 430003   </t>
  </si>
  <si>
    <t>Okno plastové 2-krídlové 2200x1500m, vrátane kovania</t>
  </si>
  <si>
    <t xml:space="preserve">611 430004   </t>
  </si>
  <si>
    <t>Dvere plastové 1-krídlové s nadsvetlíkom O 900x2500mm, vrátane kovania</t>
  </si>
  <si>
    <t xml:space="preserve">76766-2110   </t>
  </si>
  <si>
    <t>D+M bezpečnostnej mreže na okno 2200x1500mm, vrátane povrchovej úpravy</t>
  </si>
  <si>
    <t xml:space="preserve">99876-7101   </t>
  </si>
  <si>
    <t>Presun hmôt pre kovové stav. doplnk. konštr. v objektoch výšky do 6 m</t>
  </si>
  <si>
    <t xml:space="preserve">767 - Konštrukcie doplnk. kovové stavebné  spolu: </t>
  </si>
  <si>
    <t>771 - Podlahy z dlaždíc  keramických</t>
  </si>
  <si>
    <t>771</t>
  </si>
  <si>
    <t xml:space="preserve">77147-3114   </t>
  </si>
  <si>
    <t>Montáž soklov keram.rovných do lepidla do 15cm</t>
  </si>
  <si>
    <t>2,035*2+1,985*2-0,6*0,9 =   7,500</t>
  </si>
  <si>
    <t>2,2*2+3,3*2-0,9 =   10,100</t>
  </si>
  <si>
    <t>1,2*2+2,035*2-0,6-0,8*-0,9+0,25*2+0,01 =   7,100</t>
  </si>
  <si>
    <t xml:space="preserve">77157-1100   </t>
  </si>
  <si>
    <t>Montáž podláh z dlaždíc keramických do lepiacej malty, vrátane špárovania</t>
  </si>
  <si>
    <t>2,44+7,26+4,04+3,61+1,7+0,115*0,6*2+0,115*0,8+0,25*0,9*2+0,07 =   19,800</t>
  </si>
  <si>
    <t xml:space="preserve">597 630101   </t>
  </si>
  <si>
    <t>Dlažba keramická</t>
  </si>
  <si>
    <t>19,8*1,1 =   21,780</t>
  </si>
  <si>
    <t>24,7*0,15*1,1+0,144 =   4,220</t>
  </si>
  <si>
    <t xml:space="preserve">99877-1101   </t>
  </si>
  <si>
    <t>Presun hmôt pre podlahy z dlaždíc v objektoch výšky do 6 m</t>
  </si>
  <si>
    <t xml:space="preserve">771 - Podlahy z dlaždíc  keramických  spolu: </t>
  </si>
  <si>
    <t>781 - Obklady z obkladačiek a dosiek</t>
  </si>
  <si>
    <t xml:space="preserve">78144-1910   </t>
  </si>
  <si>
    <t>Montáž obkladov keramických, vrátane škárovania (škárovacia hmota+lepidlo)</t>
  </si>
  <si>
    <t>"1.05"2*(1,7*2+1*2)-0,6*2-0,25*0,75+0,25*1,25 =   9,725</t>
  </si>
  <si>
    <t>"1.04"2,1*(2,185*2+1,7*2+0,9*2)-0,6*2-0,25*1+0,25*1,5+0,253 =   19,275</t>
  </si>
  <si>
    <t xml:space="preserve">597 4A0120   </t>
  </si>
  <si>
    <t>Obklad keramický</t>
  </si>
  <si>
    <t>29*1,1+0,1 =   32,000</t>
  </si>
  <si>
    <t xml:space="preserve">78149-3111   </t>
  </si>
  <si>
    <t>D+M plastových profilov do lepidla</t>
  </si>
  <si>
    <t>1,7*4+1*2+2,185*2+0,9*2+0,25*4-2,1*2 +0,03 =   11,800</t>
  </si>
  <si>
    <t xml:space="preserve">99878-1101   </t>
  </si>
  <si>
    <t>Presun hmôt pre obklady keramické v objektoch výšky do 6 m</t>
  </si>
  <si>
    <t xml:space="preserve">781 - Obklady z obkladačiek a dosiek  spolu: </t>
  </si>
  <si>
    <t>783 - Nátery</t>
  </si>
  <si>
    <t>783</t>
  </si>
  <si>
    <t xml:space="preserve">78322-5600   </t>
  </si>
  <si>
    <t>Nátery kov. stav. doplnk. konštr. syntet. 2x email</t>
  </si>
  <si>
    <t>"zírubne"0,3*(4,8*2+4,8)+0,5*4,8+0,08 =   6,800</t>
  </si>
  <si>
    <t xml:space="preserve">78322-6100   </t>
  </si>
  <si>
    <t>Nátery kov. stav. doplnk. konštr. syntet. základné</t>
  </si>
  <si>
    <t xml:space="preserve">78378-1001   </t>
  </si>
  <si>
    <t>Nátery tesárskych konštr. jednonásobné</t>
  </si>
  <si>
    <t>"krov a latovanie"0,64*15,3+0,56*54+0,2*54+0,24*81,6+0,084 =   70,500</t>
  </si>
  <si>
    <t xml:space="preserve">78389-4112   </t>
  </si>
  <si>
    <t>Náter stropov ekolog riediteľ vodou univerzál bielym 2x</t>
  </si>
  <si>
    <t>13,8+5,4 =   19,200</t>
  </si>
  <si>
    <t xml:space="preserve">78389-4122   </t>
  </si>
  <si>
    <t>Náter stien ekolog riediteľ vodou univerzál bielym  2x</t>
  </si>
  <si>
    <t>"1.01"3*(2,035*2+1,2*2) =   19,410</t>
  </si>
  <si>
    <t>"1.02"2,75*(2,2*2+3,3*2) =   30,250</t>
  </si>
  <si>
    <t>"1.03"3*(2,035*2+1,985*2) =   24,120</t>
  </si>
  <si>
    <t>"1.04"0,9*(1,7*2+0,9*2+2,185*2) =   8,613</t>
  </si>
  <si>
    <t>"1.05"1*(1*2+1,7*2)+0,007 =   5,407</t>
  </si>
  <si>
    <t xml:space="preserve">783 - Nátery  spolu: </t>
  </si>
  <si>
    <t>784 - Maľby</t>
  </si>
  <si>
    <t>784</t>
  </si>
  <si>
    <t xml:space="preserve">78441-1301   </t>
  </si>
  <si>
    <t>Pačok váp. mliekom s obrúsením a presádr. v miest. do 3,8m</t>
  </si>
  <si>
    <t>19,2+87,8 =   107,000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</si>
  <si>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</si>
  <si>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</si>
  <si>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</si>
  <si>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</si>
  <si>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</si>
  <si>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21001-0003   </t>
  </si>
  <si>
    <t>Rúrka ohybná PVC 23mm</t>
  </si>
  <si>
    <t xml:space="preserve">345 650K202  </t>
  </si>
  <si>
    <t>Rúrka el-inšt PVC ohybná</t>
  </si>
  <si>
    <t xml:space="preserve">21001-0313   </t>
  </si>
  <si>
    <t>Škatuľa KO odbočná hranatá (125) bez zapojenia</t>
  </si>
  <si>
    <t xml:space="preserve">345 604K110  </t>
  </si>
  <si>
    <t>Škatuľa KO odbočná : KO 125 E (150x150x77) s viečkom</t>
  </si>
  <si>
    <t xml:space="preserve">21001-0332   </t>
  </si>
  <si>
    <t>Škatuľa 1-nás KP prístrojová, vrátane zapojenia</t>
  </si>
  <si>
    <t xml:space="preserve">345 605K000  </t>
  </si>
  <si>
    <t>Škatuľa KO odbočná : KU 68</t>
  </si>
  <si>
    <t xml:space="preserve">21001-0333   </t>
  </si>
  <si>
    <t>Škatuľa 1-nás KR rozvodka, vrátane zapojenia</t>
  </si>
  <si>
    <t xml:space="preserve">345 618D000  </t>
  </si>
  <si>
    <t>Škatuľa KR</t>
  </si>
  <si>
    <t xml:space="preserve">21010-0001   </t>
  </si>
  <si>
    <t>Ukončenie vodiča v rozvádzači a zapojenie do 2,5</t>
  </si>
  <si>
    <t>5*2+9*3 =   37,000</t>
  </si>
  <si>
    <t xml:space="preserve">921 AN23847  </t>
  </si>
  <si>
    <t>Oko káblové 2,5 CU</t>
  </si>
  <si>
    <t xml:space="preserve">21010-0002   </t>
  </si>
  <si>
    <t>Ukončenie vodiča v rozvádzači, zapojenie 4-6 mm2</t>
  </si>
  <si>
    <t xml:space="preserve">21010-0003   </t>
  </si>
  <si>
    <t>Ukončenie vodiča v rozvádzači, zapojenie 10-16 mm2</t>
  </si>
  <si>
    <t xml:space="preserve">920 AN2355   </t>
  </si>
  <si>
    <t>Oko káblové 4-10 CU</t>
  </si>
  <si>
    <t xml:space="preserve">21011-0001   </t>
  </si>
  <si>
    <t>Spínač nástenný, zapustený IP20-44, rad.1</t>
  </si>
  <si>
    <t xml:space="preserve">345 300L161  </t>
  </si>
  <si>
    <t>Spínač rad.1 IP20</t>
  </si>
  <si>
    <t xml:space="preserve">345 531L161  </t>
  </si>
  <si>
    <t>Rámik 1-násobný</t>
  </si>
  <si>
    <t xml:space="preserve">21011-0003   </t>
  </si>
  <si>
    <t>Montáž, spínač nástenný, zapustený IP20-44, rad.5</t>
  </si>
  <si>
    <t xml:space="preserve">345 363A211  </t>
  </si>
  <si>
    <t>Prepínač rad.5</t>
  </si>
  <si>
    <t xml:space="preserve">21011-0004   </t>
  </si>
  <si>
    <t>Montáž, spínač nástenný, zapustený IP20-44, rad.6</t>
  </si>
  <si>
    <t xml:space="preserve">345 374A211  </t>
  </si>
  <si>
    <t>Prepínač rad.6 IP20</t>
  </si>
  <si>
    <t xml:space="preserve">345 531L601  </t>
  </si>
  <si>
    <t xml:space="preserve">21011-1021   </t>
  </si>
  <si>
    <t>Montáž, zásuvka nástenná IP20, x-násobná 10/16A - 250V, koncová</t>
  </si>
  <si>
    <t xml:space="preserve">345 400A001  </t>
  </si>
  <si>
    <t>Zásuvka 1-nás.</t>
  </si>
  <si>
    <t xml:space="preserve">345 400A101  </t>
  </si>
  <si>
    <t>Zásuvka 1-nás. IP54, 16A, 250V</t>
  </si>
  <si>
    <t xml:space="preserve">21012-0400   </t>
  </si>
  <si>
    <t>Montáž prístroja do rozvádzača za 1 modul (1 MD) - RH</t>
  </si>
  <si>
    <t xml:space="preserve">358 4402E09  </t>
  </si>
  <si>
    <t>Vypínač 3-pól 40A - 276272 : IS-40/3, 240/415V-AC (3MD)</t>
  </si>
  <si>
    <t xml:space="preserve">358 5512E43  </t>
  </si>
  <si>
    <t>Chránič prúdový 4-pól. 10kA 263645 : PHF7-40/4/003-G, typ G/AC (4MD)</t>
  </si>
  <si>
    <t xml:space="preserve">358 5605E24  </t>
  </si>
  <si>
    <t>Zvodič kombinovaný 285082 typ 1+2 (B+C) : SPB-12/280/4 (4MD) pre siete TN-S (komplet) 4-pól</t>
  </si>
  <si>
    <t xml:space="preserve">21012-0401   </t>
  </si>
  <si>
    <t>Istič modulový 1-pól. do 25A</t>
  </si>
  <si>
    <t xml:space="preserve">358 5101E21  </t>
  </si>
  <si>
    <t>Istič 1-pólový 262674 - 10kA (1MD) PL7-B10/1</t>
  </si>
  <si>
    <t xml:space="preserve">358 5101E23  </t>
  </si>
  <si>
    <t>Istič 1-pólový 262676 - 10kA (1MD) PL7-B16/1</t>
  </si>
  <si>
    <t xml:space="preserve">21012-0451   </t>
  </si>
  <si>
    <t>Montáž, istič modulový 3-pól. do 25A</t>
  </si>
  <si>
    <t xml:space="preserve">358 5301E23  </t>
  </si>
  <si>
    <t>Istič 3-pólový 263389 - 10kA (3MD) PL7-B16/3</t>
  </si>
  <si>
    <t xml:space="preserve">358 5301E24  </t>
  </si>
  <si>
    <t>Istič 3-pólový 263390 - 10kA (3MD) PL7-B20/3</t>
  </si>
  <si>
    <t xml:space="preserve">21019-0002   </t>
  </si>
  <si>
    <t>Montáž rozvádzača RH</t>
  </si>
  <si>
    <t xml:space="preserve">357 000E004  </t>
  </si>
  <si>
    <t>Rozvodnica plastová RH</t>
  </si>
  <si>
    <t xml:space="preserve">21020-0000   </t>
  </si>
  <si>
    <t>Vývod pre svietidlo</t>
  </si>
  <si>
    <t xml:space="preserve">21020-0031   </t>
  </si>
  <si>
    <t>Montáž, svietidlo interiérové nástenné, stropné IP20-4</t>
  </si>
  <si>
    <t xml:space="preserve">348 1M00008  </t>
  </si>
  <si>
    <t>Svietidlo stropné, nástenné LED IP20, 15W, 230V</t>
  </si>
  <si>
    <t xml:space="preserve">348 1M00010  </t>
  </si>
  <si>
    <t>Svietidlo stropné, nástenné LED IP43, 18W, 230V</t>
  </si>
  <si>
    <t xml:space="preserve">21020-1001   </t>
  </si>
  <si>
    <t>Montáž, svietidlo prisadené - 2x lineárna žiarivka 21-36W, interiérové IP20-44, s krytom</t>
  </si>
  <si>
    <t xml:space="preserve">348 0011800  </t>
  </si>
  <si>
    <t>Svietidlo žiarivkové LED, IP20, 18W, 230V</t>
  </si>
  <si>
    <t xml:space="preserve">21022-0022   </t>
  </si>
  <si>
    <t>Vedenie uzemňovacie v zemi FeZn D 8-10mm, vrátane svoriek</t>
  </si>
  <si>
    <t>22+6 =   28,000</t>
  </si>
  <si>
    <t xml:space="preserve">354 9000A01  </t>
  </si>
  <si>
    <t>Drôt uzemňovací FeZn D10</t>
  </si>
  <si>
    <t>kg</t>
  </si>
  <si>
    <t>6*0,6*1,05 =   3,780</t>
  </si>
  <si>
    <t xml:space="preserve">354 9000A34  </t>
  </si>
  <si>
    <t>Pásovina uzemňovacia FeZn 30x4</t>
  </si>
  <si>
    <t>22*0,9*1,05 =   20,790</t>
  </si>
  <si>
    <t xml:space="preserve">21022-0101   </t>
  </si>
  <si>
    <t>Vodič zberný, zvodový s podperami FeZn D10, Al D10, Cu D8mm</t>
  </si>
  <si>
    <t>9*2+5+4+10 =   37,000</t>
  </si>
  <si>
    <t xml:space="preserve">354 9000A00  </t>
  </si>
  <si>
    <t>Drôt zvodový FeZn D8</t>
  </si>
  <si>
    <t>37*0,4*1,05 =   15,540</t>
  </si>
  <si>
    <t xml:space="preserve">354 9018A61  </t>
  </si>
  <si>
    <t>- podpera vedenia  - steny</t>
  </si>
  <si>
    <t xml:space="preserve">354 9021A02  </t>
  </si>
  <si>
    <t>- podpera vedenia (FeZn) : PV 15 A, na vrchol krovu (210mm)</t>
  </si>
  <si>
    <t xml:space="preserve">354 9021A30  </t>
  </si>
  <si>
    <t>- podpera vedenia (FeZn) : PV 12, pod krytinu na svahu (2x diery)</t>
  </si>
  <si>
    <t xml:space="preserve">21022-0201   </t>
  </si>
  <si>
    <t>Tyč zvodová, upevnenie na hrebeň strechy do 3m</t>
  </si>
  <si>
    <t xml:space="preserve">354 9030A31  </t>
  </si>
  <si>
    <t>Tyč zvodová (FeZn) : JP 15, bez osadenia (D18x1500)mm</t>
  </si>
  <si>
    <t xml:space="preserve">354 9030A61  </t>
  </si>
  <si>
    <t>- držiak zvodovej tyče</t>
  </si>
  <si>
    <t xml:space="preserve">354 9030A80  </t>
  </si>
  <si>
    <t>- strieška ochranná (FeZn) : OS 01, horná, otvor D20mm</t>
  </si>
  <si>
    <t xml:space="preserve">21022-0301   </t>
  </si>
  <si>
    <t>Svorka bleskozvodná do 2 skrutiek (SS,SP1,SR 03)</t>
  </si>
  <si>
    <t xml:space="preserve">21022-0302   </t>
  </si>
  <si>
    <t>Svorka bleskozvodná nad 2 skrutky (SJ,SK,SO,SZ,ST,SR01-2)</t>
  </si>
  <si>
    <t xml:space="preserve">354 9040A02  </t>
  </si>
  <si>
    <t>Svorka SJ 01 m, pre zvodové a uzemňovacie tyče D20mm</t>
  </si>
  <si>
    <t xml:space="preserve">354 9040A20  </t>
  </si>
  <si>
    <t>Svorka SS, spojovacia (2xM8)</t>
  </si>
  <si>
    <t xml:space="preserve">354 9040A34  </t>
  </si>
  <si>
    <t>Svorka žľabová (FeZn) : SO, pre pripojenie odkvapových žľabov (4xM8)</t>
  </si>
  <si>
    <t xml:space="preserve">354 9040A37  </t>
  </si>
  <si>
    <t>Svorka skúšobná (FeZn) : SZ</t>
  </si>
  <si>
    <t xml:space="preserve">21022-0325   </t>
  </si>
  <si>
    <t>Montáž hlavnej ochrannej prípojnice</t>
  </si>
  <si>
    <t xml:space="preserve">354 909K001  </t>
  </si>
  <si>
    <t>Hlavná ochranná prípojnica HOP</t>
  </si>
  <si>
    <t xml:space="preserve">21022-0372   </t>
  </si>
  <si>
    <t>Montáž ochranného uholníka, alebo rúrky, s držiakmi, do muriva</t>
  </si>
  <si>
    <t xml:space="preserve">354 9060A01  </t>
  </si>
  <si>
    <t>Uholník ochranný (FeZn) : OU 1,7 (1,7m)</t>
  </si>
  <si>
    <t xml:space="preserve">354 9060A31  </t>
  </si>
  <si>
    <t>- držiak ochranej rúrky (FeZn) : DOT</t>
  </si>
  <si>
    <t xml:space="preserve">21022-0452   </t>
  </si>
  <si>
    <t>Ochranné pospojovanie vodičom Cu 4-25mm2, pevne uložené</t>
  </si>
  <si>
    <t xml:space="preserve">341 010M025  </t>
  </si>
  <si>
    <t>Vodič Cu : CY 6 GNYE drôt (RE) zel/žltý</t>
  </si>
  <si>
    <t xml:space="preserve">21029-0749   </t>
  </si>
  <si>
    <t>Zapojenie spotrebičov (ohrievač vody, konvektor)</t>
  </si>
  <si>
    <t xml:space="preserve">21080-0101   </t>
  </si>
  <si>
    <t>Montáž, kábel Cu 750V  CYKY 2x1,5</t>
  </si>
  <si>
    <t xml:space="preserve">341 203M001  </t>
  </si>
  <si>
    <t>Kábel Cu 750V : CYKY-O 2x1,5</t>
  </si>
  <si>
    <t xml:space="preserve">21080-0105   </t>
  </si>
  <si>
    <t>Kábel 750V CYKY 3x1,5</t>
  </si>
  <si>
    <t xml:space="preserve">341 203M100  </t>
  </si>
  <si>
    <t>Kábel Cu 750V : CYKY-J 3x1,5</t>
  </si>
  <si>
    <t xml:space="preserve">21080-0106   </t>
  </si>
  <si>
    <t>Kábel 750V CYKY 3x2,5</t>
  </si>
  <si>
    <t xml:space="preserve">341 203M110  </t>
  </si>
  <si>
    <t>Kábel Cu 750V : CYKY-J 3x2,5</t>
  </si>
  <si>
    <t xml:space="preserve">21090-0000   </t>
  </si>
  <si>
    <t>Revízia a spracovanie revíznej správy</t>
  </si>
  <si>
    <t>hod</t>
  </si>
  <si>
    <t xml:space="preserve">M21 0 - MV   </t>
  </si>
  <si>
    <t>Murárska výpomov</t>
  </si>
  <si>
    <t xml:space="preserve">M21 0 - PM   </t>
  </si>
  <si>
    <t>Pomocný materiál</t>
  </si>
  <si>
    <t xml:space="preserve">M21 0 - PPV  </t>
  </si>
  <si>
    <t>Podiel pridružených výkonov</t>
  </si>
  <si>
    <t xml:space="preserve">M21 - 155 Elektromontáže  spolu: </t>
  </si>
  <si>
    <t>M22 - 156 Montáž oznam. signal. a zab. zariadení</t>
  </si>
  <si>
    <t>922</t>
  </si>
  <si>
    <t xml:space="preserve">22051-1021   </t>
  </si>
  <si>
    <t>Zapojenie zásuvky 2xRJ45</t>
  </si>
  <si>
    <t xml:space="preserve">M22 - 156 Montáž oznam. signal. a zab. zariadení  spolu: </t>
  </si>
  <si>
    <t xml:space="preserve">PRÁCE A DODÁVKY M  spolu: </t>
  </si>
  <si>
    <t>Za rozpočet celkom</t>
  </si>
  <si>
    <t xml:space="preserve">Dodávateľ: </t>
  </si>
  <si>
    <t>Objekt : SO 3 Sklad odpadu</t>
  </si>
  <si>
    <t>0,3*25*8,5+0,25 =   64,000</t>
  </si>
  <si>
    <t xml:space="preserve">13121-1101   </t>
  </si>
  <si>
    <t>Hĺbenie jám v hornine 3 ručne - pätky</t>
  </si>
  <si>
    <t>0,7*0,7*0,7*4+0,028 =   1,400</t>
  </si>
  <si>
    <t>0,7*0,6*(8,375*3+15,525+7,525)+0,066 =   20,300</t>
  </si>
  <si>
    <t>7,775*0,6*0,6+0,001 =   2,800</t>
  </si>
  <si>
    <t>23,1*0,3+0,07 =   7,000</t>
  </si>
  <si>
    <t>Vodorovné premiestnenie výkopu do 50 m horn. tr. 1-4 - dovoz zeminy z odkopávok</t>
  </si>
  <si>
    <t>44-1,4-23,1 =   19,500</t>
  </si>
  <si>
    <t xml:space="preserve">17110-1103   </t>
  </si>
  <si>
    <t>Násypy z hornín súdržných zhutnených do 100% PS</t>
  </si>
  <si>
    <t>0,25*7,5*23+0,875 =   44,000</t>
  </si>
  <si>
    <t>253</t>
  </si>
  <si>
    <t xml:space="preserve">17120-4112   </t>
  </si>
  <si>
    <t>Uloženie výkopu do násypu</t>
  </si>
  <si>
    <t>1,2*42,6-0,12 =   51,000</t>
  </si>
  <si>
    <t>51*1,2 =   61,200</t>
  </si>
  <si>
    <t>25*8,5 =   212,500</t>
  </si>
  <si>
    <t>"pásy"0,6*0,1*(8,375*3+15,525+7,525) =   2,891</t>
  </si>
  <si>
    <t>"pätky"0,1*0,7*0,7*4 =   0,196</t>
  </si>
  <si>
    <t>"pod dosku"0,2*(15,9*8+7,75*8) =   37,840</t>
  </si>
  <si>
    <t>"okapový chodník"0,7*0,3*(9,2*2+24,85)-0,01 =   9,073</t>
  </si>
  <si>
    <t>"podkladný betón hr. 15cm"0,15*8*24,85+0,08 =   29,900</t>
  </si>
  <si>
    <t>Základové pásy a pätky zo železobetónu tr. C20/25</t>
  </si>
  <si>
    <t>"pásy"0,6*0,6*(8,375*3+15,525+7,525) =   17,343</t>
  </si>
  <si>
    <t>"pätky"0,6*0,7*0,7*4+0,081 =   1,257</t>
  </si>
  <si>
    <t xml:space="preserve">27436-2121   </t>
  </si>
  <si>
    <t>Dodávka a montáž kotvenia OK</t>
  </si>
  <si>
    <t xml:space="preserve">28537-7111   </t>
  </si>
  <si>
    <t>Stužujúce tiahla z ocele priemeru do 20 mm</t>
  </si>
  <si>
    <t>Murivo nosné z betónových tvárnic  DT25 hr. 250mm s výplňou C16/20 - základy a múry</t>
  </si>
  <si>
    <t>"základy"0,25*0,5*(8*3+24,5) =   6,063</t>
  </si>
  <si>
    <t>"múry"0,25*2,75*3,5*4+0,25*3,5*3,5*2+0,25*3,5*7,45*3+0,031 =   35,337</t>
  </si>
  <si>
    <t>"múr"0,25*7,75*4 =   7,750</t>
  </si>
  <si>
    <t>"podmurovka"7,45*0,25*0,5+0,019 =   0,950</t>
  </si>
  <si>
    <t>Murivo nosné z betónových tvárnic  DT30 hr. 250-300mm s výplňou C16/20 - stĺpy</t>
  </si>
  <si>
    <t>"stĺpy"0,5*0,25*4,15*7+0,3*0,3*5,4*4+0,5*0,25*5,4*3 =   7,600</t>
  </si>
  <si>
    <t xml:space="preserve">33136-1821   </t>
  </si>
  <si>
    <t>Výstuž stĺpov hranatých BSt 500 (10505)</t>
  </si>
  <si>
    <t>(115,9+1772,6)*0,001 =   1,889</t>
  </si>
  <si>
    <t xml:space="preserve">62245-1132   </t>
  </si>
  <si>
    <t>Omietka vonk. stien cementová hladká zlož. III</t>
  </si>
  <si>
    <t xml:space="preserve">62246-4212   </t>
  </si>
  <si>
    <t>Omietka vonk. stien tenkovrstv.  akrylátová  základ a škrabaná 2 mm</t>
  </si>
  <si>
    <t>0,75*16+1,25*6+4,65*(4*4+2*3)+3,65*2+3,5*2*4+7,25*2*3 =   200,600</t>
  </si>
  <si>
    <t xml:space="preserve">63131-5651   </t>
  </si>
  <si>
    <t>Mazanina z betónu prostého tr.C 20/25 hr. nad 120 do 240 mm</t>
  </si>
  <si>
    <t>0,175*(15,875*7,75+7,85*7,75)+0,023 =   32,200</t>
  </si>
  <si>
    <t xml:space="preserve">63131-9165   </t>
  </si>
  <si>
    <t>Príplatok za konečnú úpravu mazaniny hr. do 24 cm</t>
  </si>
  <si>
    <t xml:space="preserve">63131-9185   </t>
  </si>
  <si>
    <t>Príplatok sklon povrchu mazaniny 15-35 st. hr. do 24 cm</t>
  </si>
  <si>
    <t xml:space="preserve">91972-1211   </t>
  </si>
  <si>
    <t>Dilatačné škáry vkladané, vyplnené asfalt. zálievkou - doska základová</t>
  </si>
  <si>
    <t>23+7,5*3 =   45,500</t>
  </si>
  <si>
    <t xml:space="preserve">94195-5004   </t>
  </si>
  <si>
    <t>Lešenie ľahké prac. pomocné výš. podlahy do 3,5 m</t>
  </si>
  <si>
    <t xml:space="preserve">95290-1221   </t>
  </si>
  <si>
    <t>Vyčistenie priemyselných budov alebo hál</t>
  </si>
  <si>
    <t>8*24,5 =   196,000</t>
  </si>
  <si>
    <t>196*0,0003 =   0,059</t>
  </si>
  <si>
    <t>0,25*(8*2+24,5)+0,075 =   10,200</t>
  </si>
  <si>
    <t>10,2*0,00035 =   0,004</t>
  </si>
  <si>
    <t xml:space="preserve">71114-1559   </t>
  </si>
  <si>
    <t>Zhotovenie izolácie proti vlhkosti pritavením NAIP vodor.</t>
  </si>
  <si>
    <t>196*1,15 =   225,400</t>
  </si>
  <si>
    <t xml:space="preserve">71114-2559   </t>
  </si>
  <si>
    <t>Zhotovenie izolácie proti vlhkosti pritavením NAIP zvislá</t>
  </si>
  <si>
    <t>10,2*1,2+0,06 =   12,300</t>
  </si>
  <si>
    <t>0,5*(8,4+24,85*2+8,4)+0,05 =   33,300</t>
  </si>
  <si>
    <t>33,3*1,2+0,04 =   40,000</t>
  </si>
  <si>
    <t>Klamp. PZ pl. farebný odkvapov s tvrdou krytinou rš 330</t>
  </si>
  <si>
    <t>25,5 =   25,500</t>
  </si>
  <si>
    <t>Klamp. PZ pl. farebný žľaby kotlík konický pre rúry o d-120</t>
  </si>
  <si>
    <t xml:space="preserve">76443-0220   </t>
  </si>
  <si>
    <t>Klamp. PZ pl. farebný oplechovanie múrov rš 330</t>
  </si>
  <si>
    <t>7,25*2+3,5*4+7,75 =   36,250</t>
  </si>
  <si>
    <t>Klamp. PZ pl. farebný rúry odpadové kruhové d-120</t>
  </si>
  <si>
    <t>9,8*25,5+0,1 =   250,000</t>
  </si>
  <si>
    <t>250*1,1 =   275,000</t>
  </si>
  <si>
    <t xml:space="preserve">21011-1101   </t>
  </si>
  <si>
    <t>Montáž, zásuvková rozvodnica</t>
  </si>
  <si>
    <t xml:space="preserve">357 550D743  </t>
  </si>
  <si>
    <t>Rozvodnica zásuvková</t>
  </si>
  <si>
    <t xml:space="preserve">358 4402E07  </t>
  </si>
  <si>
    <t>Vypínač 3-pól 32A - 276268 : IS-32/3, 240/415V-AC (3MD)</t>
  </si>
  <si>
    <t>Montáž rozvádzača R1</t>
  </si>
  <si>
    <t>Rozvodnica plastová R1</t>
  </si>
  <si>
    <t xml:space="preserve">348 1M00002  </t>
  </si>
  <si>
    <t>Svietidlo žiarivkové LED, IP54, 2x22W, 230V, 1500mm</t>
  </si>
  <si>
    <t>45*1,05 =   47,250</t>
  </si>
  <si>
    <t xml:space="preserve">21080-0117   </t>
  </si>
  <si>
    <t>Montáž, kábel Cu 750V uložený pod omietku CYKY 5x4</t>
  </si>
  <si>
    <t xml:space="preserve">341 203M320  </t>
  </si>
  <si>
    <t>Kábel Cu 750V : CYKY-J 5x4</t>
  </si>
  <si>
    <t>M43 - 172 Montáž oceľových konštrukcií</t>
  </si>
  <si>
    <t>943</t>
  </si>
  <si>
    <t xml:space="preserve">43095-0010   </t>
  </si>
  <si>
    <t>Montáž oceľovej konštrukcie skladu</t>
  </si>
  <si>
    <t xml:space="preserve">553 000050   </t>
  </si>
  <si>
    <t>OK - dodávka oceľovej konštrukcie haly, vrátane spojovacieho materiálu</t>
  </si>
  <si>
    <t xml:space="preserve">M43 - 172 Montáž oceľových konštrukcií  spolu: </t>
  </si>
  <si>
    <t>999 - MCE ostatné</t>
  </si>
  <si>
    <t xml:space="preserve">99043-0102   </t>
  </si>
  <si>
    <t>Presun hmôt pre OK</t>
  </si>
  <si>
    <t xml:space="preserve">999 - MCE ostatné  spolu: </t>
  </si>
  <si>
    <t>Objekt : SO 5 Kanalizácia splašková + žumpa</t>
  </si>
  <si>
    <t>271</t>
  </si>
  <si>
    <t xml:space="preserve">11001-1010   </t>
  </si>
  <si>
    <t>Vytýčenie trasy vodovodu, kanalizácie v rovine</t>
  </si>
  <si>
    <t>km</t>
  </si>
  <si>
    <t>0,004+0,044 =   0,048</t>
  </si>
  <si>
    <t xml:space="preserve">13120-1101   </t>
  </si>
  <si>
    <t>Hĺbenie jám nezapaž. v horn. tr. 3 do 100 m3</t>
  </si>
  <si>
    <t>5*4,6*2,5 =   57,500</t>
  </si>
  <si>
    <t xml:space="preserve">13120-1109   </t>
  </si>
  <si>
    <t>Príplatok za lepivosť v horn. tr. 3</t>
  </si>
  <si>
    <t>57,6*0,3+0,02 =   17,300</t>
  </si>
  <si>
    <t>Hĺbenie rýh šírka do 60 cm v horn. tr. 3 do 100 m3</t>
  </si>
  <si>
    <t>1,2*0,6*48+0,04 =   34,600</t>
  </si>
  <si>
    <t>34,6*0,3+0,02 =   10,400</t>
  </si>
  <si>
    <t xml:space="preserve">16110-1101   </t>
  </si>
  <si>
    <t>Zvislé premiestnenie výkopu horn. tr. 1-4 nad 1 m do 2,5 m - 50%</t>
  </si>
  <si>
    <t>(57,5+34,6)*0,5 =   46,050</t>
  </si>
  <si>
    <t>Vodorovné premiestnenie výkopku do 500 m horn. tr. 1-4   (použiť na zemné práce, uložiť na skládku obce)</t>
  </si>
  <si>
    <t>57,6+34,6-45,1 =   47,100</t>
  </si>
  <si>
    <t xml:space="preserve">17410-1101   </t>
  </si>
  <si>
    <t>Zásyp zhutnený jám, rýh, šachiet alebo okolo objektu</t>
  </si>
  <si>
    <t>57,5+34,6-8,7-6,9-2,6-4*3,6*2 =   45,100</t>
  </si>
  <si>
    <t xml:space="preserve">17510-1101   </t>
  </si>
  <si>
    <t>Obsyp potrubia bez prehodenia sypaniny</t>
  </si>
  <si>
    <t>0,6*0,3*48+0,06 =   8,700</t>
  </si>
  <si>
    <t xml:space="preserve">17510-1109   </t>
  </si>
  <si>
    <t>Obsyp potrubia príplatok za prehodenie sypaniny</t>
  </si>
  <si>
    <t xml:space="preserve">583 371970   </t>
  </si>
  <si>
    <t>Štrkopiesok 0-22 N1</t>
  </si>
  <si>
    <t xml:space="preserve">45157-3111   </t>
  </si>
  <si>
    <t>Lôžko pod potrubie, stoky v otvorenom výkope z piesku a štrkopiesku</t>
  </si>
  <si>
    <t>0,15*0,6*48 =   4,320</t>
  </si>
  <si>
    <t>0,15*4,3*3,9+0,064 =   2,580</t>
  </si>
  <si>
    <t xml:space="preserve">45232-1131   </t>
  </si>
  <si>
    <t>Podkladové dosky zo železobetónu tr. C 12/15 v otvorenom výkope pod potrubie, žumpu</t>
  </si>
  <si>
    <t>"žumpa"0,15*4,3*3,9+0,084 =   2,600</t>
  </si>
  <si>
    <t>8 - RÚROVÉ VEDENIA</t>
  </si>
  <si>
    <t xml:space="preserve">87131-1111   </t>
  </si>
  <si>
    <t>Montáž potrubia z tlakových rúrok z tvrdého PVC do DN 160, tesnených gumovým krúžkom</t>
  </si>
  <si>
    <t xml:space="preserve">286 110150   </t>
  </si>
  <si>
    <t>Rúrka PVC kanalizačná spoj gum. krúžkom 125x3,2x5000</t>
  </si>
  <si>
    <t>48/5*1,05-0,08 =   10,000</t>
  </si>
  <si>
    <t xml:space="preserve">87731-3122   </t>
  </si>
  <si>
    <t>Montáž presuviek na potrubie z kanalizačných rúr z PVC v otvorenom výkope do DN 150</t>
  </si>
  <si>
    <t xml:space="preserve">286 508420   </t>
  </si>
  <si>
    <t>Presuvka kanalizačná PVC - šachtová d 125mm</t>
  </si>
  <si>
    <t xml:space="preserve">89210-1111   </t>
  </si>
  <si>
    <t>Skúška tesnosti kanalizačného potrubia DN do 200 vodou</t>
  </si>
  <si>
    <t xml:space="preserve">89421-1110   </t>
  </si>
  <si>
    <t>Osadenie prefabrikovanej šachty, vrátane dopravy a žeriavu</t>
  </si>
  <si>
    <t xml:space="preserve">436 1G0501   </t>
  </si>
  <si>
    <t>Prefabrikovaná žumpa - 12m3</t>
  </si>
  <si>
    <t xml:space="preserve">89440-2211   </t>
  </si>
  <si>
    <t>Osadenie bet. dielcov šachiet, vrátane tesnenia - vstup do žumpy, RŠ</t>
  </si>
  <si>
    <t xml:space="preserve">592 241770   </t>
  </si>
  <si>
    <t>Prstenec vyrovnávací 15cm</t>
  </si>
  <si>
    <t xml:space="preserve">592 246400   </t>
  </si>
  <si>
    <t>Kónus prechodový TBS 2-60 100x60X6</t>
  </si>
  <si>
    <t xml:space="preserve">89480-7112   </t>
  </si>
  <si>
    <t>Montáž revíznej šachty z PVC, DN šachty 400, DN potrubia 160</t>
  </si>
  <si>
    <t xml:space="preserve">286 3K8652   </t>
  </si>
  <si>
    <t>Šachta univerzálna DN 400, vrátane poklopu</t>
  </si>
  <si>
    <t xml:space="preserve">89910-3111   </t>
  </si>
  <si>
    <t>Osadenie poklopov liatinových, ocel. s rámom do 150 kg</t>
  </si>
  <si>
    <t xml:space="preserve">552 434400   </t>
  </si>
  <si>
    <t>Poklop vstupný šachtový d 600 D400</t>
  </si>
  <si>
    <t xml:space="preserve">89962-3121   </t>
  </si>
  <si>
    <t>Obetónovanie potrubia z betónu tr. B7,5 (C8/10) v otvor. výkope</t>
  </si>
  <si>
    <t>0,1*7 =   0,700</t>
  </si>
  <si>
    <t xml:space="preserve">8 - RÚROVÉ VEDENIA  spolu: </t>
  </si>
  <si>
    <t xml:space="preserve">97515-1116   </t>
  </si>
  <si>
    <t>Jadrové vrty diamantovými korunkami do D 160 mm do stien železobetónových</t>
  </si>
  <si>
    <t>cm</t>
  </si>
  <si>
    <t xml:space="preserve">99827-1101   </t>
  </si>
  <si>
    <t>Presun hmôt pre lôžko a obsyp vonkajšieho vodovodného a kanalizačného potrubia</t>
  </si>
  <si>
    <t>Objekt : SO 6 Elektrická prípojka</t>
  </si>
  <si>
    <t>Časť : SO 6.1 Elektrická prípojka nn a rozvádzač RE</t>
  </si>
  <si>
    <t xml:space="preserve">21001-0064   </t>
  </si>
  <si>
    <t>Montáž el-inšt rúrky (kov) tuhá závitová, uložená pevne D32mm (P29)</t>
  </si>
  <si>
    <t xml:space="preserve">345 655K503  </t>
  </si>
  <si>
    <t>Rúrka el-inšt Fe tuhá 6029 ZNM S, so závitom P29, obojstranne zinkovaná (3m)</t>
  </si>
  <si>
    <t xml:space="preserve">345 659I035  </t>
  </si>
  <si>
    <t>Príchytka PVC (klip) s čelusťami 082219 : CL 32, svetlosivá</t>
  </si>
  <si>
    <t xml:space="preserve">345 659K673  </t>
  </si>
  <si>
    <t>Koleno Fe 90° : 6129 ZNM S, so závitom P29 žiarovo zinkované</t>
  </si>
  <si>
    <t xml:space="preserve">345 659K933  </t>
  </si>
  <si>
    <t>Vývodka rovná PE vonkajšia : 4829/P KB, pre oceľové rúrky, sivá</t>
  </si>
  <si>
    <t xml:space="preserve">920 AN34143  </t>
  </si>
  <si>
    <t>Spojka 329/1</t>
  </si>
  <si>
    <t xml:space="preserve">21001-0232   </t>
  </si>
  <si>
    <t>Montáž ochrannej rúrky (kov) tuhá, závitová, voľne uložená D70/2-4mm</t>
  </si>
  <si>
    <t xml:space="preserve">345 658I053  </t>
  </si>
  <si>
    <t>Chránička HD-PE kábelová ohybná 025752 : FXKVS 75, čierna (6m/kus)</t>
  </si>
  <si>
    <t xml:space="preserve">21010-0252   </t>
  </si>
  <si>
    <t>Ukončenie celoplastových káblov smršť. záklopkou 4x 16-25 mm2</t>
  </si>
  <si>
    <t xml:space="preserve">920 AN01450  </t>
  </si>
  <si>
    <t>Koncovka zmršťovacia</t>
  </si>
  <si>
    <t xml:space="preserve">920 AN01606  </t>
  </si>
  <si>
    <t>Bužírka zmršťovacia</t>
  </si>
  <si>
    <t xml:space="preserve">21010-2001   </t>
  </si>
  <si>
    <t>Montáž káblovej spojky (epoxid) pre 1kV celoplastové káble do 4x25 mm2</t>
  </si>
  <si>
    <t xml:space="preserve">354 4200R57  </t>
  </si>
  <si>
    <t>Spojka kábelová</t>
  </si>
  <si>
    <t xml:space="preserve">21012-0131   </t>
  </si>
  <si>
    <t>Skriňa poistková do 3x100A na stožiar</t>
  </si>
  <si>
    <t xml:space="preserve">920 AN57161  </t>
  </si>
  <si>
    <t>Poistková skriňa IPS63P0</t>
  </si>
  <si>
    <t>Montáž prístroja do rozvádzača za 1 modul (1 MD)</t>
  </si>
  <si>
    <t xml:space="preserve">358 4400F40  </t>
  </si>
  <si>
    <t>ET1, ET2</t>
  </si>
  <si>
    <t xml:space="preserve">21012-0453   </t>
  </si>
  <si>
    <t>Istič modulový 3-pól. nad 25A, v skrinke</t>
  </si>
  <si>
    <t xml:space="preserve">358 5301E25  </t>
  </si>
  <si>
    <t>Istič 3-pólový 263391 - 10kA (3MD) PL7-B25/3</t>
  </si>
  <si>
    <t xml:space="preserve">21019-0003   </t>
  </si>
  <si>
    <t>Montáž rozvodnice do 100kg, vrátane nosnej konštrukcie</t>
  </si>
  <si>
    <t xml:space="preserve">920 AN56009  </t>
  </si>
  <si>
    <t>Elektromerový rozv. RE vrátane nosnej konštrukcie</t>
  </si>
  <si>
    <t xml:space="preserve">21029-2025   </t>
  </si>
  <si>
    <t>Vypnutie vedenia, zaistenie, preskúš., výstr. tab., zapnutie</t>
  </si>
  <si>
    <t xml:space="preserve">21081-0089   </t>
  </si>
  <si>
    <t>Montáž, kábel Cu 1kV voľne uložený  4x25</t>
  </si>
  <si>
    <t xml:space="preserve">341 410M400  </t>
  </si>
  <si>
    <t>Kábel Al 1kV : NAYY-J 4x25</t>
  </si>
  <si>
    <t>33*1,05 =   34,650</t>
  </si>
  <si>
    <t xml:space="preserve">21081-0109   </t>
  </si>
  <si>
    <t>Montáž, kábel Cu 1kV uložený pevne  4x25</t>
  </si>
  <si>
    <t>M46 - 202 Zemné práce pri ext. montážach</t>
  </si>
  <si>
    <t>946</t>
  </si>
  <si>
    <t xml:space="preserve">46001-0011   </t>
  </si>
  <si>
    <t>Vytýčenie trasy M21 NN vedenia v prehľadnom teréne</t>
  </si>
  <si>
    <t xml:space="preserve">46020-0163   </t>
  </si>
  <si>
    <t>Káblové ryhy šírky 35, hĺbky 80, zemina tr 3</t>
  </si>
  <si>
    <t xml:space="preserve">46042-0021   </t>
  </si>
  <si>
    <t>Zriadenie káblového lôžka 65/5 cm, pieskom</t>
  </si>
  <si>
    <t xml:space="preserve">Pie sok      </t>
  </si>
  <si>
    <t>Piesok</t>
  </si>
  <si>
    <t>33*0,2*0,35 =   2,310</t>
  </si>
  <si>
    <t xml:space="preserve">46049-0012   </t>
  </si>
  <si>
    <t>Zakrytie káblov výstražnou fóliou PVC šírky 33cm</t>
  </si>
  <si>
    <t xml:space="preserve">283 230282   </t>
  </si>
  <si>
    <t>Výstražná PVC-P fólia hr.0,40mm,š.30cm s potlačou červená-silnoprúd káble</t>
  </si>
  <si>
    <t>33*1,15 =   37,950</t>
  </si>
  <si>
    <t xml:space="preserve">46056-0163   </t>
  </si>
  <si>
    <t>Zásyp ryhy šírky 35, hĺbky 80, zemina tr 3</t>
  </si>
  <si>
    <t xml:space="preserve">46062-0013   </t>
  </si>
  <si>
    <t>Provizórna úprava terénu, zemina tr 3</t>
  </si>
  <si>
    <t xml:space="preserve">HZS 210 - MV </t>
  </si>
  <si>
    <t>Murárska výpomoc</t>
  </si>
  <si>
    <t xml:space="preserve">HZS 210 - PM </t>
  </si>
  <si>
    <t>Podružný materiál</t>
  </si>
  <si>
    <t>HZS 210 - PPV</t>
  </si>
  <si>
    <t xml:space="preserve">HZS 210 - RS </t>
  </si>
  <si>
    <t>Revízna správa</t>
  </si>
  <si>
    <t xml:space="preserve">M46 - 202 Zemné práce pri ext. montážach  spolu: </t>
  </si>
  <si>
    <t>Časť : SO 6.2 Vonkajšie elektrické rozvody</t>
  </si>
  <si>
    <t xml:space="preserve">21081-0017   </t>
  </si>
  <si>
    <t>Montáž, kábel Cu 750V voľne uložený CYKY 5x4-16</t>
  </si>
  <si>
    <t>15+51 =   66,000</t>
  </si>
  <si>
    <t>15*1,05 =   15,750</t>
  </si>
  <si>
    <t xml:space="preserve">341 203M330  </t>
  </si>
  <si>
    <t>Kábel Cu 750V : CYKY-J 5x6</t>
  </si>
  <si>
    <t>51*1,05 =   53,550</t>
  </si>
  <si>
    <t xml:space="preserve">21081-0057   </t>
  </si>
  <si>
    <t>Montáž, kábel Cu 750V uložený pevne CYKY 5x4-16</t>
  </si>
  <si>
    <t>61*0,2*0,35 =   4,270</t>
  </si>
  <si>
    <t>61*1,15 =   70,150</t>
  </si>
  <si>
    <t>Objekt : SO 7 Vodovodná prípojka</t>
  </si>
  <si>
    <t xml:space="preserve">11001-1001   </t>
  </si>
  <si>
    <t>Vytýčenie trasy vodovodu, kanalizácie v rovine v teréne</t>
  </si>
  <si>
    <t>0,059+0,006 =   0,065</t>
  </si>
  <si>
    <t>"VŠ"2,5*2,5*2,2*2+0,05 =   27,550</t>
  </si>
  <si>
    <t>"štartovacia a prímacia jama"2,2*2,2*2+1*2*1,5+0,07 =   12,750</t>
  </si>
  <si>
    <t>Príplatok za lepivosť v horn. tr. 3 - 50%</t>
  </si>
  <si>
    <t>40,3*0,3+0,01 =   12,100</t>
  </si>
  <si>
    <t>1,5*0,6*65 =   58,500</t>
  </si>
  <si>
    <t>58,5*0,3+0,05 =   17,600</t>
  </si>
  <si>
    <t>Zvislé premiestnenie výkopu horn. tr. 1-4 do 2,5 m - 50%</t>
  </si>
  <si>
    <t>(40,3+58,5)*0,5 =   49,400</t>
  </si>
  <si>
    <t>Vodorovné premiestnenie výkopku do 500 m horn. tr. 1-4  (použiť na zemné práce, uložiť na skládku obce)</t>
  </si>
  <si>
    <t>40,3+58,5-64,5 =   34,300</t>
  </si>
  <si>
    <t>Zásyp zhutnený jám, rýh, šachiet alebo okolo objektu - zeminou z výkopov</t>
  </si>
  <si>
    <t>40,3+58,5-13,7-6,7-6,4-1,5*1,2*2,1*2+0,06 =   64,500</t>
  </si>
  <si>
    <t>"potrubie"0,6*0,35*65+0,05 =   13,700</t>
  </si>
  <si>
    <t xml:space="preserve">583 371010   </t>
  </si>
  <si>
    <t>Štrkopiesok 0-8 B1</t>
  </si>
  <si>
    <t>Lôžko pod potrubie, stoky , šachty v otv. výk. z piesku a štrkopiesku</t>
  </si>
  <si>
    <t>"postrubie"0,6*0,15*65+0,05 =   5,900</t>
  </si>
  <si>
    <t>"VŠ"0,15*1,8*1,4*2+0,044 =   0,800</t>
  </si>
  <si>
    <t xml:space="preserve">45231-1131   </t>
  </si>
  <si>
    <t>Podkladné dosky z betónu tr. B 12,5 - B 15 (C12/15) v otv. výk. pod potrubie, armatúry, VŠ</t>
  </si>
  <si>
    <t>"VŠ"0,15*1,8*1,4*2 =   0,756</t>
  </si>
  <si>
    <t>"armatúry"0,2*4*7+0,044 =   5,644</t>
  </si>
  <si>
    <t xml:space="preserve">45235-3101   </t>
  </si>
  <si>
    <t>Debnenie podkl. blokov pod potrubie v otv. výkope</t>
  </si>
  <si>
    <t>0,6*4+0,15*(1,8+1,4)*2+0,04+3,4 =   6,800</t>
  </si>
  <si>
    <t xml:space="preserve">87115-1121   </t>
  </si>
  <si>
    <t>Montáž potrubia DN 25, vrátane spojov</t>
  </si>
  <si>
    <t>24+35+6 =   65,000</t>
  </si>
  <si>
    <t xml:space="preserve">286 1D0102   </t>
  </si>
  <si>
    <t>Potrubie vodovodné HDPE - 32x2,3</t>
  </si>
  <si>
    <t xml:space="preserve">87224-1111   </t>
  </si>
  <si>
    <t>Montáž tvaroviek z tlakového DN25 v otvorenom výkope</t>
  </si>
  <si>
    <t xml:space="preserve">286 3B07302  </t>
  </si>
  <si>
    <t>Koleno d 25</t>
  </si>
  <si>
    <t xml:space="preserve">286 3B08002  </t>
  </si>
  <si>
    <t>T-kus  d 25</t>
  </si>
  <si>
    <t>Montáž presuviek šachtových s utesnením - prestup potrubia VŠ</t>
  </si>
  <si>
    <t xml:space="preserve">286 3K6884   </t>
  </si>
  <si>
    <t>Presuvka šachtová  - prestup potrubia PŠ</t>
  </si>
  <si>
    <t xml:space="preserve">89126-1111   </t>
  </si>
  <si>
    <t>Montáž vodovodných posúvačov v otvorenom výkope alebo šachte so zemnou súpravou DN 100</t>
  </si>
  <si>
    <t xml:space="preserve">319 4I2246   </t>
  </si>
  <si>
    <t>Pás navŕtavací  D 110-1"</t>
  </si>
  <si>
    <t xml:space="preserve">422 237090   </t>
  </si>
  <si>
    <t>Uzáver dN100</t>
  </si>
  <si>
    <t xml:space="preserve">422 912A020  </t>
  </si>
  <si>
    <t>Zemná súprava pre posúvač, teleskopická DN 100, 1,1-1,7 m</t>
  </si>
  <si>
    <t xml:space="preserve">89223-3111   </t>
  </si>
  <si>
    <t>Preplachovanie a dezinfekcia vodovodného potrubia DN 40-70</t>
  </si>
  <si>
    <t xml:space="preserve">89224-1111   </t>
  </si>
  <si>
    <t>Tlaková skúška vodovodného potrubia DN do 80</t>
  </si>
  <si>
    <t xml:space="preserve">89301-1120   </t>
  </si>
  <si>
    <t>Osadenie armatúrnej šachty 1200x900x1800mm, vrátane dopravy a žeriavu</t>
  </si>
  <si>
    <t xml:space="preserve">436 1E0210   </t>
  </si>
  <si>
    <t>Dodávka armatúrnej šachty 1200x900x1800mm</t>
  </si>
  <si>
    <t>Osadenie poklopov liatinových, oceľových s rámom</t>
  </si>
  <si>
    <t xml:space="preserve">552 431110   </t>
  </si>
  <si>
    <t>Poklop ťažký s rámom 600x600 - vodomerná šachta</t>
  </si>
  <si>
    <t xml:space="preserve">89940-1112   </t>
  </si>
  <si>
    <t>Osadenie poklopov liatinových uzáverových</t>
  </si>
  <si>
    <t xml:space="preserve">552 421810   </t>
  </si>
  <si>
    <t>Poklop posúvadlového uzáveru</t>
  </si>
  <si>
    <t xml:space="preserve">89973-1101   </t>
  </si>
  <si>
    <t>Uloženie výstražná PVC fólia hr.0,3mm, š.20cm na obsyp - potrubie v zemi</t>
  </si>
  <si>
    <t xml:space="preserve">283 230372   </t>
  </si>
  <si>
    <t>Výstražná PVC-P fólia hr.0,30mm,š.30cm s potlačou biela-vodovody</t>
  </si>
  <si>
    <t>65*1,15 =   74,750</t>
  </si>
  <si>
    <t>015</t>
  </si>
  <si>
    <t xml:space="preserve">95317-1031   </t>
  </si>
  <si>
    <t>Osadenie stúpadiel</t>
  </si>
  <si>
    <t xml:space="preserve">552 437800   </t>
  </si>
  <si>
    <t>Stupadlo šachtové vidlicové</t>
  </si>
  <si>
    <t xml:space="preserve">97515-1104   </t>
  </si>
  <si>
    <t>Jadrové vrty diamantovými korunkami do D 40 mm do stien železobetónových - prestup šachtou</t>
  </si>
  <si>
    <t>3*15*2 =   90,000</t>
  </si>
  <si>
    <t xml:space="preserve">72223-9103   </t>
  </si>
  <si>
    <t>Montáž vodov. armatúr s 2 závitmi G 1 - plavákový ventil vrátane príslušenstva</t>
  </si>
  <si>
    <t xml:space="preserve">286 3A3302   </t>
  </si>
  <si>
    <t>Prechodka PE/oc.DN25</t>
  </si>
  <si>
    <t xml:space="preserve">426 3A2331   </t>
  </si>
  <si>
    <t>Ventil plavákový DN25, vrátane príslušenstva</t>
  </si>
  <si>
    <t xml:space="preserve">551 110100   </t>
  </si>
  <si>
    <t>Ventil priamy mosadzný K 83C 1</t>
  </si>
  <si>
    <t xml:space="preserve">551 111100   </t>
  </si>
  <si>
    <t>Ventil priamy mosadzný KE 125C 1</t>
  </si>
  <si>
    <t xml:space="preserve">551 2G3623   </t>
  </si>
  <si>
    <t>Redukcia25/20</t>
  </si>
  <si>
    <t xml:space="preserve">72226-2201   </t>
  </si>
  <si>
    <t>Montáž vodomera pre vodu do 30° C závitového G 3/4</t>
  </si>
  <si>
    <t xml:space="preserve">388 214600   </t>
  </si>
  <si>
    <t>Vodomer na studenú užitk. vodu MNQ15XNK DN20</t>
  </si>
  <si>
    <t xml:space="preserve">99872-2101   </t>
  </si>
  <si>
    <t>Presun hmôt pre vnút. vodovod v objektoch výšky do 6 m</t>
  </si>
  <si>
    <t>272 - Vedenia rúrové vonkajšie - plynovody</t>
  </si>
  <si>
    <t xml:space="preserve">80323-2000   </t>
  </si>
  <si>
    <t>Montáž  betónovej dosky pod poklopy</t>
  </si>
  <si>
    <t xml:space="preserve">005 721000   </t>
  </si>
  <si>
    <t>Betónové dosky pod poklopy</t>
  </si>
  <si>
    <t xml:space="preserve">272 - Vedenia rúrové vonkajšie - plynovody  spolu: </t>
  </si>
  <si>
    <t>Dodávateľ:</t>
  </si>
  <si>
    <t>Rekapitulácia objektov stavby</t>
  </si>
  <si>
    <t>Stavba:</t>
  </si>
  <si>
    <t xml:space="preserve">Spracoval: </t>
  </si>
  <si>
    <t>Zákazka</t>
  </si>
  <si>
    <t>Cena bez DPH</t>
  </si>
  <si>
    <t>Cena s DPH</t>
  </si>
  <si>
    <t>5</t>
  </si>
  <si>
    <t>6</t>
  </si>
  <si>
    <t>6.1</t>
  </si>
  <si>
    <t xml:space="preserve">        SO 6.1 Elektrická prípojka NN a rozvádzač RE   </t>
  </si>
  <si>
    <t>6.2</t>
  </si>
  <si>
    <t xml:space="preserve">        SO 6.2 Vonkajšie elektrické rozvody   </t>
  </si>
  <si>
    <t>7</t>
  </si>
  <si>
    <t>Celkom</t>
  </si>
  <si>
    <t>Vybudovanie zberného dvora v obci Tomášikovo</t>
  </si>
  <si>
    <t>SO 3 Sklad odpadu</t>
  </si>
  <si>
    <t>SO 1 Prevádzková budova</t>
  </si>
  <si>
    <t xml:space="preserve">SO 5 Kanalizácia splašková + žumpa   </t>
  </si>
  <si>
    <t xml:space="preserve">SO 6 Elektrická prípojka   </t>
  </si>
  <si>
    <t xml:space="preserve"> SO 7 Vodovodná prípojka   </t>
  </si>
  <si>
    <t xml:space="preserve">Prehľad rozpočtových nákladov v EUR  </t>
  </si>
  <si>
    <t>Objekt : SO 8 Požiarna nádrž</t>
  </si>
  <si>
    <t xml:space="preserve">11001-1002   </t>
  </si>
  <si>
    <t>Vytýčenie objektov - žumpa</t>
  </si>
  <si>
    <t>5*4,6*3,6 =   82,800</t>
  </si>
  <si>
    <t>82,8*0,3+0,06 =   24,900</t>
  </si>
  <si>
    <t>82,8*0,5 =   41,400</t>
  </si>
  <si>
    <t xml:space="preserve">16110-1102   </t>
  </si>
  <si>
    <t>Zvislé premiestnenie výkopu horn. tr. 1-4 do 4 m - 50%</t>
  </si>
  <si>
    <t>Vodorovné premiestnenie výkopku do 500 m horn. tr. 1-4   (použiť na zemné práce- zvýšenie terénu)</t>
  </si>
  <si>
    <t>82,8-38 =   44,800</t>
  </si>
  <si>
    <t>82,8-3,5-3,5-3,6*4*2,6-0,3*0,6-0,18 =   38,000</t>
  </si>
  <si>
    <t>0,15*5*4,6+0,05 =   3,500</t>
  </si>
  <si>
    <t>Podkladové dosky z betónu prostého tr. C 12/15 v otvorenom výkope pod potrubie, PN</t>
  </si>
  <si>
    <t xml:space="preserve">89210-1116   </t>
  </si>
  <si>
    <t>Skúška tesnosti žumpy</t>
  </si>
  <si>
    <t>Osadenie prefabrikovanej bet. nádrže 4000x3600x2600mm, vrátane dopravy a žeriavu</t>
  </si>
  <si>
    <t xml:space="preserve">436 1G05000  </t>
  </si>
  <si>
    <t>Betónová prefabrikovaná nádrž 4000x3600x2600mm, vrátane utesnenia a izolácie 22m3</t>
  </si>
  <si>
    <t>Osadenie bet. dielcov šachiet, vrátane tesnenia - vstup do PN</t>
  </si>
  <si>
    <t>Kónus prechodový 60/60-100cm, vrátane kapsy</t>
  </si>
  <si>
    <t>Poklop vstupný šachtový d 600 C</t>
  </si>
  <si>
    <t>Jadrové vrty diamantovými korunkami do D 40 mm do stien železobetónových</t>
  </si>
  <si>
    <t xml:space="preserve">72213-0220   </t>
  </si>
  <si>
    <t>Dodávka a osadenie suchovodu cca 3m (potrubie DN 150) so šroubením pre napojenie požiarneho auta, vrátane utesnenia</t>
  </si>
  <si>
    <t>Objekt : SO 2 Garáž s prístreškom</t>
  </si>
  <si>
    <t>0,3*20*11 =   66,000</t>
  </si>
  <si>
    <t>1*0,9*0,9*2+1*0,7*0,7*2 =   2,600</t>
  </si>
  <si>
    <t>1*0,6*(9,75*3+18,85+4,15)+0,05 =   31,400</t>
  </si>
  <si>
    <t>0,3*0,7*(10,375*2+18,85+0,7*2)+0,09 =   8,700</t>
  </si>
  <si>
    <t>40,1*0,3+0,07 =   12,100</t>
  </si>
  <si>
    <t>1,2*41 =   49,200</t>
  </si>
  <si>
    <t>49,2*1,2-0,04 =   59,000</t>
  </si>
  <si>
    <t>20*10,5 =   210,000</t>
  </si>
  <si>
    <t>"pásy"0,6*0,1*(9,75*3+18,85+4,15) =   3,135</t>
  </si>
  <si>
    <t>"pätky"0,1*(0,7*0,7*2+0,9*0,9*2) =   0,260</t>
  </si>
  <si>
    <t>"pod dosku"0,2*(4,5*9,5+13,25*9,95-0,9*0,9*2-0,7*0,7*2) =   34,398</t>
  </si>
  <si>
    <t>"okapový chodník"0,7*0,3*(10,375*2+18,85+0,7*2)+0,097 =   8,707</t>
  </si>
  <si>
    <t>"podkladný betón hr. 15cm"0,15*10*18,5 =   27,750</t>
  </si>
  <si>
    <t>"pásy"0,6*0,6*(9,75*3+18,85+4,15) =   18,810</t>
  </si>
  <si>
    <t>"pätky"0,6*(0,7*0,7*2+0,9*0,9*2)+0,03 =   1,590</t>
  </si>
  <si>
    <t>"základy"0,25*0,5*(18,5+9,5*3+4,5)+0,062 =   6,500</t>
  </si>
  <si>
    <t>"múry"0,25*(3,5*18,5+40,7*3+4,85*4,5)-0,25*(4*3,5+1,25*1,5) =   48,200</t>
  </si>
  <si>
    <t>"stĺpy"0,3*0,3*5*3+0,3*0,3*5,75*3+0,097 =   3,000</t>
  </si>
  <si>
    <t>54,7*20*0,001 =   1,094</t>
  </si>
  <si>
    <t>Preklady zo železobetónu tr. C25/30</t>
  </si>
  <si>
    <t>"MP1+MP2"0,25*0,25*3,85+0,25*0,25*1,85 =   0,356</t>
  </si>
  <si>
    <t>((18+9)*0,22+(23,1+7,4)*0,888)*1,05*0,001 =   0,035</t>
  </si>
  <si>
    <t>((61,2+70,3)*0,22+280*1,578)*1,05*0,001 =   0,494</t>
  </si>
  <si>
    <t xml:space="preserve">41732-1414   </t>
  </si>
  <si>
    <t>Stužujúce pásy a vence zo železobetónu tr. C25/30</t>
  </si>
  <si>
    <t>"V1-V4"0,3*0,25*11,58*3+0,25*0,35*19,1+0,25*0,35*4,95+0,3*0,3*11,58*2+0,006 =   6,800</t>
  </si>
  <si>
    <t>(177+68,2+19,8+129,8)*0,22*1,05*0,001 =   0,091</t>
  </si>
  <si>
    <t>(138,96+8,7+7,8+10,8+76,4+19,8+138,96+17,4)*0,888*1,05*0,001 =   0,391</t>
  </si>
  <si>
    <t xml:space="preserve">62248-1119   </t>
  </si>
  <si>
    <t>Potiahnutie vonk. stien sklovláknitým pletivom vtlačeným do tmelu s prichytením</t>
  </si>
  <si>
    <t>"vence a preklady ŽB"0,3*2*11,6*3+0,3*2*18,5+0,3*2*2+1,85*0,3*2+3,85*0,3*2 =   36,600</t>
  </si>
  <si>
    <t>1,2*11,6*2+1,2*4,8*2+1,2*5,5*2+0,04 =   52,600</t>
  </si>
  <si>
    <t>3,5*2+10,6+4,8*2*2+5,5*2*2+5,5*4+4*2 =   88,800</t>
  </si>
  <si>
    <t>0,175*(13,25*9,75+9,5*4,5)+0,011 =   30,100</t>
  </si>
  <si>
    <t>10*2+18,5+0,7*6 =   42,700</t>
  </si>
  <si>
    <t>9,75*2+4,5+13,25 =   37,250</t>
  </si>
  <si>
    <t>4*(10*6+18,5*2+4,5*2+2*4) =   456,000</t>
  </si>
  <si>
    <t>42,75+42,81+86-0,06 =   171,500</t>
  </si>
  <si>
    <t>18,5*10 =   185,000</t>
  </si>
  <si>
    <t>185*0,0003 =   0,056</t>
  </si>
  <si>
    <t>0,25*(18,5+10*2)+0,075 =   9,700</t>
  </si>
  <si>
    <t>9,7*0,00035 =   0,003</t>
  </si>
  <si>
    <t>185*1,15 =   212,750</t>
  </si>
  <si>
    <t>9,7*1,2+0,06 =   11,700</t>
  </si>
  <si>
    <t>0,8*(10,375*2+18,85)+0,32 =   32,000</t>
  </si>
  <si>
    <t>32*1,2 =   38,400</t>
  </si>
  <si>
    <t xml:space="preserve">76441-0240   </t>
  </si>
  <si>
    <t>Klamp. PZ pl. farebný oplechovanie parapetov rš 250</t>
  </si>
  <si>
    <t>11,8*19,5 =   230,100</t>
  </si>
  <si>
    <t>230,1*1,1-0,11 =   253,000</t>
  </si>
  <si>
    <t>Montáž okien  plastových , vrátane prepravy</t>
  </si>
  <si>
    <t xml:space="preserve">76765-1106   </t>
  </si>
  <si>
    <t>Montáž vrát do oceľovej zárubne, 3400 x 3600 mm</t>
  </si>
  <si>
    <t xml:space="preserve">553 446151   </t>
  </si>
  <si>
    <t>Vráta oceľové, vrátane zárubne</t>
  </si>
  <si>
    <t>"OK"1*117+0,2*46,6+0,08 =   126,400</t>
  </si>
  <si>
    <t>"vráta"3,4*3,6*2+0,3*10,6+0,04 =   27,700</t>
  </si>
  <si>
    <t>4*3+5 =   17,000</t>
  </si>
  <si>
    <t xml:space="preserve">358 5512E42  </t>
  </si>
  <si>
    <t>Chránič prúdový 4-pól. 10kA 263644 : PHF7-32/4/003-G, typ G/AC (4MD)</t>
  </si>
  <si>
    <t>Montáž rozvádzača R2</t>
  </si>
  <si>
    <t>Rozvodnica plastová R2</t>
  </si>
  <si>
    <t>19*2+10*2 =   58,000</t>
  </si>
  <si>
    <t>3*4 =   12,000</t>
  </si>
  <si>
    <t>12*0,6*1,05 =   7,560</t>
  </si>
  <si>
    <t>58*0,9*1,05 =   54,810</t>
  </si>
  <si>
    <t>12*2+20*2 =   64,000</t>
  </si>
  <si>
    <t>6,5*2+4,5*2 =   22,000</t>
  </si>
  <si>
    <t>86*0,4*1,05 =   36,120</t>
  </si>
  <si>
    <t>SO 2 Garáž s prístreškom</t>
  </si>
  <si>
    <t>SO 8 Požiarna nádrž</t>
  </si>
  <si>
    <t xml:space="preserve">Dátum: </t>
  </si>
  <si>
    <t>Dátum: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</si>
</sst>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#,##0.000"/>
    <numFmt numFmtId="168" formatCode="_-* #,##0\ &quot;Sk&quot;_-;\-* #,##0\ &quot;Sk&quot;_-;_-* &quot;-&quot;\ &quot;Sk&quot;_-;_-@_-"/>
    <numFmt numFmtId="169" formatCode="#,##0&quot; Sk&quot;;[Red]&quot;-&quot;#,##0&quot; Sk&quot;"/>
    <numFmt numFmtId="170" formatCode="#,##0.000;\-#,##0.000"/>
    <numFmt numFmtId="171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7"/>
      <name val="Letter Gothic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6"/>
      <name val="Arial"/>
      <family val="2"/>
    </font>
    <font>
      <sz val="6"/>
      <name val="Arial CE"/>
      <family val="0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>
      <alignment vertical="center"/>
      <protection/>
    </xf>
    <xf numFmtId="0" fontId="9" fillId="0" borderId="1" applyFont="0" applyFill="0" applyBorder="0">
      <alignment vertical="center"/>
      <protection/>
    </xf>
    <xf numFmtId="169" fontId="9" fillId="0" borderId="1">
      <alignment/>
      <protection/>
    </xf>
    <xf numFmtId="0" fontId="9" fillId="0" borderId="1" applyFont="0" applyFill="0">
      <alignment/>
      <protection/>
    </xf>
    <xf numFmtId="168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9" fillId="0" borderId="10" applyBorder="0">
      <alignment vertical="center"/>
      <protection/>
    </xf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10">
      <alignment vertical="center"/>
      <protection/>
    </xf>
    <xf numFmtId="0" fontId="49" fillId="0" borderId="0" applyNumberFormat="0" applyFill="0" applyBorder="0" applyAlignment="0" applyProtection="0"/>
    <xf numFmtId="0" fontId="50" fillId="33" borderId="11" applyNumberFormat="0" applyAlignment="0" applyProtection="0"/>
    <xf numFmtId="0" fontId="51" fillId="34" borderId="11" applyNumberFormat="0" applyAlignment="0" applyProtection="0"/>
    <xf numFmtId="0" fontId="52" fillId="34" borderId="12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5" fillId="0" borderId="0" xfId="72" applyFont="1">
      <alignment/>
      <protection/>
    </xf>
    <xf numFmtId="49" fontId="3" fillId="0" borderId="0" xfId="0" applyNumberFormat="1" applyFont="1" applyAlignment="1" applyProtection="1">
      <alignment/>
      <protection/>
    </xf>
    <xf numFmtId="49" fontId="6" fillId="0" borderId="0" xfId="72" applyNumberFormat="1" applyFont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167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vertical="top"/>
      <protection/>
    </xf>
    <xf numFmtId="166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167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top"/>
      <protection/>
    </xf>
    <xf numFmtId="0" fontId="20" fillId="42" borderId="19" xfId="0" applyFont="1" applyFill="1" applyBorder="1" applyAlignment="1" applyProtection="1">
      <alignment horizontal="center" vertical="center" wrapText="1"/>
      <protection/>
    </xf>
    <xf numFmtId="39" fontId="14" fillId="0" borderId="0" xfId="0" applyNumberFormat="1" applyFont="1" applyAlignment="1" applyProtection="1">
      <alignment horizontal="right"/>
      <protection/>
    </xf>
    <xf numFmtId="2" fontId="14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6" fillId="0" borderId="0" xfId="72" applyFont="1">
      <alignment/>
      <protection/>
    </xf>
    <xf numFmtId="49" fontId="2" fillId="43" borderId="0" xfId="0" applyNumberFormat="1" applyFont="1" applyFill="1" applyAlignment="1" applyProtection="1">
      <alignment horizontal="right" vertical="top" wrapText="1"/>
      <protection/>
    </xf>
    <xf numFmtId="4" fontId="2" fillId="43" borderId="0" xfId="0" applyNumberFormat="1" applyFont="1" applyFill="1" applyAlignment="1" applyProtection="1">
      <alignment vertical="top"/>
      <protection/>
    </xf>
    <xf numFmtId="0" fontId="2" fillId="43" borderId="0" xfId="0" applyFont="1" applyFill="1" applyAlignment="1" applyProtection="1">
      <alignment vertical="top"/>
      <protection/>
    </xf>
    <xf numFmtId="167" fontId="2" fillId="43" borderId="0" xfId="0" applyNumberFormat="1" applyFont="1" applyFill="1" applyAlignment="1" applyProtection="1">
      <alignment vertical="top"/>
      <protection/>
    </xf>
    <xf numFmtId="0" fontId="2" fillId="43" borderId="0" xfId="0" applyFont="1" applyFill="1" applyAlignment="1" applyProtection="1">
      <alignment horizontal="center" vertical="top"/>
      <protection/>
    </xf>
    <xf numFmtId="49" fontId="2" fillId="44" borderId="0" xfId="0" applyNumberFormat="1" applyFont="1" applyFill="1" applyAlignment="1" applyProtection="1">
      <alignment horizontal="right" vertical="top" wrapText="1"/>
      <protection/>
    </xf>
    <xf numFmtId="4" fontId="2" fillId="44" borderId="0" xfId="0" applyNumberFormat="1" applyFont="1" applyFill="1" applyAlignment="1" applyProtection="1">
      <alignment vertical="top"/>
      <protection/>
    </xf>
    <xf numFmtId="0" fontId="2" fillId="44" borderId="0" xfId="0" applyFont="1" applyFill="1" applyAlignment="1" applyProtection="1">
      <alignment vertical="top"/>
      <protection/>
    </xf>
    <xf numFmtId="166" fontId="2" fillId="44" borderId="0" xfId="0" applyNumberFormat="1" applyFont="1" applyFill="1" applyAlignment="1" applyProtection="1">
      <alignment vertical="top"/>
      <protection/>
    </xf>
    <xf numFmtId="167" fontId="2" fillId="44" borderId="0" xfId="0" applyNumberFormat="1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right" vertical="top"/>
      <protection/>
    </xf>
    <xf numFmtId="49" fontId="3" fillId="44" borderId="0" xfId="0" applyNumberFormat="1" applyFont="1" applyFill="1" applyAlignment="1" applyProtection="1">
      <alignment horizontal="center" vertical="top"/>
      <protection/>
    </xf>
    <xf numFmtId="49" fontId="3" fillId="44" borderId="0" xfId="0" applyNumberFormat="1" applyFont="1" applyFill="1" applyAlignment="1" applyProtection="1">
      <alignment vertical="top"/>
      <protection/>
    </xf>
    <xf numFmtId="49" fontId="3" fillId="44" borderId="0" xfId="0" applyNumberFormat="1" applyFont="1" applyFill="1" applyAlignment="1" applyProtection="1">
      <alignment horizontal="right" vertical="top" wrapText="1"/>
      <protection/>
    </xf>
    <xf numFmtId="0" fontId="3" fillId="44" borderId="0" xfId="0" applyFont="1" applyFill="1" applyAlignment="1" applyProtection="1">
      <alignment vertical="top"/>
      <protection/>
    </xf>
    <xf numFmtId="4" fontId="3" fillId="44" borderId="0" xfId="0" applyNumberFormat="1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center" vertical="top"/>
      <protection/>
    </xf>
    <xf numFmtId="49" fontId="3" fillId="43" borderId="0" xfId="0" applyNumberFormat="1" applyFont="1" applyFill="1" applyAlignment="1" applyProtection="1">
      <alignment horizontal="right" vertical="top" wrapText="1"/>
      <protection/>
    </xf>
    <xf numFmtId="0" fontId="3" fillId="43" borderId="0" xfId="0" applyFont="1" applyFill="1" applyAlignment="1" applyProtection="1">
      <alignment vertical="top"/>
      <protection/>
    </xf>
    <xf numFmtId="4" fontId="3" fillId="43" borderId="0" xfId="0" applyNumberFormat="1" applyFont="1" applyFill="1" applyAlignment="1" applyProtection="1">
      <alignment vertical="top"/>
      <protection/>
    </xf>
    <xf numFmtId="0" fontId="3" fillId="43" borderId="0" xfId="0" applyFont="1" applyFill="1" applyAlignment="1" applyProtection="1">
      <alignment horizontal="right" vertical="top"/>
      <protection/>
    </xf>
    <xf numFmtId="49" fontId="3" fillId="43" borderId="0" xfId="0" applyNumberFormat="1" applyFont="1" applyFill="1" applyAlignment="1" applyProtection="1">
      <alignment horizontal="center" vertical="top"/>
      <protection/>
    </xf>
    <xf numFmtId="49" fontId="3" fillId="43" borderId="0" xfId="0" applyNumberFormat="1" applyFont="1" applyFill="1" applyAlignment="1" applyProtection="1">
      <alignment vertical="top"/>
      <protection/>
    </xf>
    <xf numFmtId="0" fontId="2" fillId="43" borderId="0" xfId="0" applyFont="1" applyFill="1" applyAlignment="1" applyProtection="1">
      <alignment horizontal="right" vertical="top"/>
      <protection/>
    </xf>
    <xf numFmtId="49" fontId="2" fillId="43" borderId="0" xfId="0" applyNumberFormat="1" applyFont="1" applyFill="1" applyAlignment="1" applyProtection="1">
      <alignment horizontal="center" vertical="top"/>
      <protection/>
    </xf>
    <xf numFmtId="49" fontId="2" fillId="43" borderId="0" xfId="0" applyNumberFormat="1" applyFont="1" applyFill="1" applyAlignment="1" applyProtection="1">
      <alignment vertical="top"/>
      <protection/>
    </xf>
    <xf numFmtId="0" fontId="2" fillId="44" borderId="0" xfId="0" applyFont="1" applyFill="1" applyAlignment="1" applyProtection="1">
      <alignment horizontal="right" vertical="top"/>
      <protection/>
    </xf>
    <xf numFmtId="49" fontId="2" fillId="44" borderId="0" xfId="0" applyNumberFormat="1" applyFont="1" applyFill="1" applyAlignment="1" applyProtection="1">
      <alignment horizontal="center" vertical="top"/>
      <protection/>
    </xf>
    <xf numFmtId="49" fontId="2" fillId="44" borderId="0" xfId="0" applyNumberFormat="1" applyFont="1" applyFill="1" applyAlignment="1" applyProtection="1">
      <alignment vertical="top"/>
      <protection/>
    </xf>
    <xf numFmtId="0" fontId="7" fillId="0" borderId="0" xfId="0" applyFont="1" applyAlignment="1" applyProtection="1">
      <alignment horizontal="right" vertical="top"/>
      <protection/>
    </xf>
    <xf numFmtId="49" fontId="7" fillId="0" borderId="0" xfId="0" applyNumberFormat="1" applyFont="1" applyAlignment="1" applyProtection="1">
      <alignment horizontal="center" vertical="top"/>
      <protection/>
    </xf>
    <xf numFmtId="49" fontId="7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 vertical="top" wrapText="1"/>
      <protection/>
    </xf>
    <xf numFmtId="4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right" vertical="top"/>
      <protection/>
    </xf>
    <xf numFmtId="49" fontId="24" fillId="0" borderId="0" xfId="0" applyNumberFormat="1" applyFont="1" applyAlignment="1" applyProtection="1">
      <alignment horizontal="center" vertical="top"/>
      <protection/>
    </xf>
    <xf numFmtId="49" fontId="24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 horizontal="center" vertical="top"/>
      <protection/>
    </xf>
    <xf numFmtId="4" fontId="24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/>
      <protection/>
    </xf>
    <xf numFmtId="4" fontId="2" fillId="45" borderId="0" xfId="0" applyNumberFormat="1" applyFont="1" applyFill="1" applyAlignment="1" applyProtection="1">
      <alignment vertical="top"/>
      <protection/>
    </xf>
    <xf numFmtId="49" fontId="2" fillId="45" borderId="0" xfId="0" applyNumberFormat="1" applyFont="1" applyFill="1" applyAlignment="1" applyProtection="1">
      <alignment horizontal="right" vertical="top" wrapText="1"/>
      <protection/>
    </xf>
    <xf numFmtId="0" fontId="3" fillId="45" borderId="0" xfId="0" applyFont="1" applyFill="1" applyAlignment="1" applyProtection="1">
      <alignment horizontal="center" vertical="top"/>
      <protection/>
    </xf>
    <xf numFmtId="0" fontId="3" fillId="45" borderId="0" xfId="0" applyFont="1" applyFill="1" applyAlignment="1" applyProtection="1">
      <alignment horizontal="right" vertical="top"/>
      <protection/>
    </xf>
    <xf numFmtId="49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left" vertical="top" wrapText="1"/>
      <protection/>
    </xf>
    <xf numFmtId="167" fontId="3" fillId="45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 vertical="top"/>
      <protection/>
    </xf>
    <xf numFmtId="4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center" vertical="top"/>
      <protection/>
    </xf>
    <xf numFmtId="0" fontId="3" fillId="45" borderId="0" xfId="0" applyFont="1" applyFill="1" applyAlignment="1" applyProtection="1">
      <alignment horizontal="right" vertical="top"/>
      <protection/>
    </xf>
    <xf numFmtId="49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left" vertical="top" wrapText="1"/>
      <protection/>
    </xf>
    <xf numFmtId="167" fontId="3" fillId="45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 vertical="top"/>
      <protection/>
    </xf>
    <xf numFmtId="4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center" vertical="top"/>
      <protection/>
    </xf>
    <xf numFmtId="0" fontId="3" fillId="45" borderId="0" xfId="0" applyFont="1" applyFill="1" applyAlignment="1" applyProtection="1">
      <alignment horizontal="right" vertical="top"/>
      <protection/>
    </xf>
    <xf numFmtId="49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left" vertical="top" wrapText="1"/>
      <protection/>
    </xf>
    <xf numFmtId="167" fontId="3" fillId="45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 vertical="top"/>
      <protection/>
    </xf>
    <xf numFmtId="4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>
      <alignment/>
    </xf>
    <xf numFmtId="49" fontId="2" fillId="44" borderId="0" xfId="0" applyNumberFormat="1" applyFont="1" applyFill="1" applyAlignment="1" applyProtection="1">
      <alignment horizontal="right" vertical="top" wrapText="1"/>
      <protection/>
    </xf>
    <xf numFmtId="4" fontId="2" fillId="44" borderId="0" xfId="0" applyNumberFormat="1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right" vertical="top"/>
      <protection/>
    </xf>
    <xf numFmtId="49" fontId="3" fillId="44" borderId="0" xfId="0" applyNumberFormat="1" applyFont="1" applyFill="1" applyAlignment="1" applyProtection="1">
      <alignment horizontal="center" vertical="top"/>
      <protection/>
    </xf>
    <xf numFmtId="49" fontId="3" fillId="44" borderId="0" xfId="0" applyNumberFormat="1" applyFont="1" applyFill="1" applyAlignment="1" applyProtection="1">
      <alignment vertical="top"/>
      <protection/>
    </xf>
    <xf numFmtId="4" fontId="3" fillId="44" borderId="0" xfId="0" applyNumberFormat="1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center" vertical="top"/>
      <protection/>
    </xf>
    <xf numFmtId="0" fontId="3" fillId="45" borderId="0" xfId="0" applyFont="1" applyFill="1" applyAlignment="1" applyProtection="1">
      <alignment/>
      <protection/>
    </xf>
    <xf numFmtId="0" fontId="3" fillId="45" borderId="0" xfId="0" applyFont="1" applyFill="1" applyAlignment="1" applyProtection="1">
      <alignment horizontal="right" vertical="top"/>
      <protection/>
    </xf>
    <xf numFmtId="49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left" vertical="top" wrapText="1"/>
      <protection/>
    </xf>
    <xf numFmtId="167" fontId="3" fillId="45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 vertical="top"/>
      <protection/>
    </xf>
    <xf numFmtId="4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center" vertical="top"/>
      <protection/>
    </xf>
    <xf numFmtId="49" fontId="2" fillId="44" borderId="0" xfId="0" applyNumberFormat="1" applyFont="1" applyFill="1" applyAlignment="1" applyProtection="1">
      <alignment horizontal="right" vertical="top" wrapText="1"/>
      <protection/>
    </xf>
    <xf numFmtId="4" fontId="2" fillId="44" borderId="0" xfId="0" applyNumberFormat="1" applyFont="1" applyFill="1" applyAlignment="1" applyProtection="1">
      <alignment vertical="top"/>
      <protection/>
    </xf>
    <xf numFmtId="0" fontId="2" fillId="44" borderId="0" xfId="0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right" vertical="top"/>
      <protection/>
    </xf>
    <xf numFmtId="49" fontId="3" fillId="44" borderId="0" xfId="0" applyNumberFormat="1" applyFont="1" applyFill="1" applyAlignment="1" applyProtection="1">
      <alignment horizontal="center" vertical="top"/>
      <protection/>
    </xf>
    <xf numFmtId="49" fontId="3" fillId="44" borderId="0" xfId="0" applyNumberFormat="1" applyFont="1" applyFill="1" applyAlignment="1" applyProtection="1">
      <alignment vertical="top"/>
      <protection/>
    </xf>
    <xf numFmtId="4" fontId="3" fillId="44" borderId="0" xfId="0" applyNumberFormat="1" applyFont="1" applyFill="1" applyAlignment="1" applyProtection="1">
      <alignment vertical="top"/>
      <protection/>
    </xf>
    <xf numFmtId="0" fontId="3" fillId="44" borderId="0" xfId="0" applyFont="1" applyFill="1" applyAlignment="1" applyProtection="1">
      <alignment horizontal="center" vertical="top"/>
      <protection/>
    </xf>
    <xf numFmtId="0" fontId="2" fillId="44" borderId="0" xfId="0" applyFont="1" applyFill="1" applyAlignment="1" applyProtection="1">
      <alignment horizontal="right" vertical="top"/>
      <protection/>
    </xf>
    <xf numFmtId="49" fontId="2" fillId="44" borderId="0" xfId="0" applyNumberFormat="1" applyFont="1" applyFill="1" applyAlignment="1" applyProtection="1">
      <alignment horizontal="center" vertical="top"/>
      <protection/>
    </xf>
    <xf numFmtId="49" fontId="2" fillId="44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/>
      <protection/>
    </xf>
    <xf numFmtId="0" fontId="3" fillId="45" borderId="0" xfId="0" applyFont="1" applyFill="1" applyAlignment="1" applyProtection="1">
      <alignment horizontal="right" vertical="top"/>
      <protection/>
    </xf>
    <xf numFmtId="49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left" vertical="top" wrapText="1"/>
      <protection/>
    </xf>
    <xf numFmtId="167" fontId="3" fillId="45" borderId="0" xfId="0" applyNumberFormat="1" applyFont="1" applyFill="1" applyAlignment="1" applyProtection="1">
      <alignment vertical="top"/>
      <protection/>
    </xf>
    <xf numFmtId="0" fontId="3" fillId="45" borderId="0" xfId="0" applyFont="1" applyFill="1" applyAlignment="1" applyProtection="1">
      <alignment vertical="top"/>
      <protection/>
    </xf>
    <xf numFmtId="4" fontId="3" fillId="45" borderId="0" xfId="0" applyNumberFormat="1" applyFont="1" applyFill="1" applyAlignment="1" applyProtection="1">
      <alignment vertical="top"/>
      <protection/>
    </xf>
    <xf numFmtId="49" fontId="3" fillId="45" borderId="0" xfId="0" applyNumberFormat="1" applyFont="1" applyFill="1" applyAlignment="1" applyProtection="1">
      <alignment horizontal="center" vertical="top"/>
      <protection/>
    </xf>
    <xf numFmtId="4" fontId="18" fillId="45" borderId="19" xfId="0" applyNumberFormat="1" applyFont="1" applyFill="1" applyBorder="1" applyAlignment="1" applyProtection="1">
      <alignment horizontal="right" vertical="top"/>
      <protection/>
    </xf>
    <xf numFmtId="39" fontId="18" fillId="45" borderId="19" xfId="0" applyNumberFormat="1" applyFont="1" applyFill="1" applyBorder="1" applyAlignment="1" applyProtection="1">
      <alignment horizontal="right"/>
      <protection/>
    </xf>
    <xf numFmtId="0" fontId="21" fillId="45" borderId="19" xfId="0" applyFont="1" applyFill="1" applyBorder="1" applyAlignment="1" applyProtection="1">
      <alignment horizontal="left" wrapText="1"/>
      <protection/>
    </xf>
    <xf numFmtId="0" fontId="15" fillId="45" borderId="19" xfId="0" applyFont="1" applyFill="1" applyBorder="1" applyAlignment="1" applyProtection="1">
      <alignment horizontal="left" wrapText="1"/>
      <protection/>
    </xf>
    <xf numFmtId="170" fontId="15" fillId="45" borderId="19" xfId="0" applyNumberFormat="1" applyFont="1" applyFill="1" applyBorder="1" applyAlignment="1" applyProtection="1">
      <alignment horizontal="right"/>
      <protection/>
    </xf>
    <xf numFmtId="171" fontId="18" fillId="45" borderId="19" xfId="0" applyNumberFormat="1" applyFont="1" applyFill="1" applyBorder="1" applyAlignment="1" applyProtection="1">
      <alignment vertical="top"/>
      <protection locked="0"/>
    </xf>
    <xf numFmtId="170" fontId="18" fillId="45" borderId="19" xfId="0" applyNumberFormat="1" applyFont="1" applyFill="1" applyBorder="1" applyAlignment="1" applyProtection="1">
      <alignment horizontal="right"/>
      <protection/>
    </xf>
    <xf numFmtId="0" fontId="15" fillId="45" borderId="19" xfId="0" applyFont="1" applyFill="1" applyBorder="1" applyAlignment="1" applyProtection="1">
      <alignment horizontal="left" wrapText="1"/>
      <protection locked="0"/>
    </xf>
    <xf numFmtId="4" fontId="22" fillId="45" borderId="19" xfId="0" applyNumberFormat="1" applyFont="1" applyFill="1" applyBorder="1" applyAlignment="1" applyProtection="1">
      <alignment horizontal="right" vertical="top"/>
      <protection/>
    </xf>
    <xf numFmtId="170" fontId="23" fillId="45" borderId="19" xfId="0" applyNumberFormat="1" applyFont="1" applyFill="1" applyBorder="1" applyAlignment="1" applyProtection="1">
      <alignment horizontal="right"/>
      <protection/>
    </xf>
    <xf numFmtId="171" fontId="22" fillId="45" borderId="19" xfId="0" applyNumberFormat="1" applyFont="1" applyFill="1" applyBorder="1" applyAlignment="1" applyProtection="1">
      <alignment vertical="top"/>
      <protection locked="0"/>
    </xf>
    <xf numFmtId="39" fontId="22" fillId="45" borderId="19" xfId="0" applyNumberFormat="1" applyFont="1" applyFill="1" applyBorder="1" applyAlignment="1" applyProtection="1">
      <alignment horizontal="right"/>
      <protection locked="0"/>
    </xf>
    <xf numFmtId="0" fontId="2" fillId="45" borderId="0" xfId="0" applyFont="1" applyFill="1" applyAlignment="1" applyProtection="1">
      <alignment horizontal="right" vertical="top"/>
      <protection/>
    </xf>
    <xf numFmtId="0" fontId="17" fillId="0" borderId="0" xfId="0" applyFont="1" applyAlignment="1" applyProtection="1">
      <alignment horizontal="center" vertical="center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a 2" xfId="70"/>
    <cellStyle name="Normálna 2 2" xfId="71"/>
    <cellStyle name="normálne_KLs" xfId="72"/>
    <cellStyle name="Percent" xfId="73"/>
    <cellStyle name="Poznámka" xfId="74"/>
    <cellStyle name="Prepojená bunka" xfId="75"/>
    <cellStyle name="Spolu" xfId="76"/>
    <cellStyle name="TEXT" xfId="77"/>
    <cellStyle name="Text upozornění" xfId="78"/>
    <cellStyle name="Text upozornenia" xfId="79"/>
    <cellStyle name="TEXT1" xfId="80"/>
    <cellStyle name="Titul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4" sqref="D4"/>
    </sheetView>
  </sheetViews>
  <sheetFormatPr defaultColWidth="9.00390625" defaultRowHeight="15"/>
  <cols>
    <col min="1" max="1" width="12.28125" style="35" customWidth="1"/>
    <col min="2" max="2" width="43.57421875" style="35" customWidth="1"/>
    <col min="3" max="3" width="15.28125" style="35" customWidth="1"/>
    <col min="4" max="4" width="13.28125" style="35" customWidth="1"/>
    <col min="5" max="5" width="15.28125" style="35" customWidth="1"/>
    <col min="6" max="6" width="9.00390625" style="0" customWidth="1"/>
    <col min="7" max="245" width="9.00390625" style="35" customWidth="1"/>
    <col min="246" max="246" width="12.28125" style="35" customWidth="1"/>
    <col min="247" max="247" width="43.57421875" style="35" customWidth="1"/>
    <col min="248" max="248" width="15.28125" style="35" customWidth="1"/>
    <col min="249" max="249" width="13.28125" style="35" customWidth="1"/>
    <col min="250" max="250" width="15.28125" style="35" customWidth="1"/>
    <col min="251" max="16384" width="9.00390625" style="35" customWidth="1"/>
  </cols>
  <sheetData>
    <row r="1" spans="1:5" ht="17.25">
      <c r="A1" s="162" t="s">
        <v>1124</v>
      </c>
      <c r="B1" s="162"/>
      <c r="C1" s="162"/>
      <c r="D1" s="162"/>
      <c r="E1" s="162"/>
    </row>
    <row r="2" spans="1:5" ht="14.25">
      <c r="A2" s="36"/>
      <c r="B2" s="37"/>
      <c r="C2" s="37"/>
      <c r="D2" s="37"/>
      <c r="E2" s="37"/>
    </row>
    <row r="3" spans="1:5" ht="12.75" customHeight="1">
      <c r="A3" s="38" t="s">
        <v>1125</v>
      </c>
      <c r="B3" s="46" t="s">
        <v>1138</v>
      </c>
      <c r="C3" s="36"/>
      <c r="D3" s="43" t="s">
        <v>1126</v>
      </c>
      <c r="E3" s="45"/>
    </row>
    <row r="4" spans="1:5" ht="14.25">
      <c r="A4" s="39"/>
      <c r="B4" s="44"/>
      <c r="C4" s="39"/>
      <c r="D4" s="43" t="s">
        <v>1241</v>
      </c>
      <c r="E4" s="44"/>
    </row>
    <row r="5" spans="1:5" ht="14.25">
      <c r="A5" s="36"/>
      <c r="B5" s="37"/>
      <c r="C5" s="37"/>
      <c r="D5" s="37"/>
      <c r="E5" s="37"/>
    </row>
    <row r="6" spans="1:5" ht="14.25">
      <c r="A6" s="40" t="s">
        <v>9</v>
      </c>
      <c r="B6" s="40" t="s">
        <v>1127</v>
      </c>
      <c r="C6" s="40" t="s">
        <v>1128</v>
      </c>
      <c r="D6" s="40" t="s">
        <v>20</v>
      </c>
      <c r="E6" s="40" t="s">
        <v>1129</v>
      </c>
    </row>
    <row r="7" spans="1:5" ht="14.25">
      <c r="A7" s="151">
        <v>1</v>
      </c>
      <c r="B7" s="152" t="s">
        <v>1140</v>
      </c>
      <c r="C7" s="149"/>
      <c r="D7" s="153"/>
      <c r="E7" s="154"/>
    </row>
    <row r="8" spans="1:5" ht="14.25">
      <c r="A8" s="151">
        <v>2</v>
      </c>
      <c r="B8" s="152" t="s">
        <v>1239</v>
      </c>
      <c r="C8" s="149"/>
      <c r="D8" s="153"/>
      <c r="E8" s="154"/>
    </row>
    <row r="9" spans="1:6" ht="14.25">
      <c r="A9" s="151">
        <v>3</v>
      </c>
      <c r="B9" s="152" t="s">
        <v>1139</v>
      </c>
      <c r="C9" s="155"/>
      <c r="D9" s="153"/>
      <c r="E9" s="154"/>
      <c r="F9" s="35"/>
    </row>
    <row r="10" spans="1:6" ht="14.25">
      <c r="A10" s="151" t="s">
        <v>1130</v>
      </c>
      <c r="B10" s="152" t="s">
        <v>1141</v>
      </c>
      <c r="C10" s="149"/>
      <c r="D10" s="153"/>
      <c r="E10" s="154"/>
      <c r="F10" s="35"/>
    </row>
    <row r="11" spans="1:6" ht="14.25">
      <c r="A11" s="151" t="s">
        <v>1131</v>
      </c>
      <c r="B11" s="152" t="s">
        <v>1142</v>
      </c>
      <c r="C11" s="150"/>
      <c r="D11" s="153"/>
      <c r="E11" s="154"/>
      <c r="F11" s="35"/>
    </row>
    <row r="12" spans="1:6" ht="14.25">
      <c r="A12" s="156" t="s">
        <v>1132</v>
      </c>
      <c r="B12" s="156" t="s">
        <v>1133</v>
      </c>
      <c r="C12" s="157"/>
      <c r="D12" s="158"/>
      <c r="E12" s="159"/>
      <c r="F12" s="35"/>
    </row>
    <row r="13" spans="1:6" ht="14.25">
      <c r="A13" s="156" t="s">
        <v>1134</v>
      </c>
      <c r="B13" s="156" t="s">
        <v>1135</v>
      </c>
      <c r="C13" s="160"/>
      <c r="D13" s="158"/>
      <c r="E13" s="159"/>
      <c r="F13" s="35"/>
    </row>
    <row r="14" spans="1:6" ht="14.25">
      <c r="A14" s="151" t="s">
        <v>1136</v>
      </c>
      <c r="B14" s="152" t="s">
        <v>1143</v>
      </c>
      <c r="C14" s="150"/>
      <c r="D14" s="153"/>
      <c r="E14" s="154"/>
      <c r="F14" s="35"/>
    </row>
    <row r="15" spans="1:6" ht="14.25">
      <c r="A15" s="151">
        <v>8</v>
      </c>
      <c r="B15" s="152" t="s">
        <v>1240</v>
      </c>
      <c r="C15" s="150"/>
      <c r="D15" s="153"/>
      <c r="E15" s="154"/>
      <c r="F15" s="35"/>
    </row>
    <row r="16" spans="1:6" ht="30.75" customHeight="1">
      <c r="A16" s="46"/>
      <c r="B16" s="46" t="s">
        <v>1137</v>
      </c>
      <c r="C16" s="42">
        <f>C15+C14+C11+C10+C9+C8+C7</f>
        <v>0</v>
      </c>
      <c r="D16" s="42"/>
      <c r="E16" s="41">
        <f>E15+E14+E11+E10+E9+E8+E7</f>
        <v>0</v>
      </c>
      <c r="F16" s="35"/>
    </row>
    <row r="17" ht="14.25">
      <c r="F17" s="35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8" customWidth="1"/>
    <col min="7" max="7" width="8.7109375" style="26" customWidth="1"/>
    <col min="8" max="8" width="9.7109375" style="26" customWidth="1"/>
    <col min="9" max="9" width="8.7109375" style="25" customWidth="1"/>
    <col min="10" max="13" width="9.140625" style="25" customWidth="1"/>
    <col min="14" max="235" width="9.140625" style="2" customWidth="1"/>
    <col min="236" max="236" width="6.7109375" style="2" customWidth="1"/>
    <col min="237" max="237" width="3.7109375" style="2" customWidth="1"/>
    <col min="238" max="238" width="13.00390625" style="2" customWidth="1"/>
    <col min="239" max="239" width="35.7109375" style="2" customWidth="1"/>
    <col min="240" max="240" width="10.7109375" style="2" customWidth="1"/>
    <col min="241" max="241" width="5.28125" style="2" customWidth="1"/>
    <col min="242" max="242" width="8.7109375" style="2" customWidth="1"/>
    <col min="243" max="244" width="8.8515625" style="2" customWidth="1"/>
    <col min="245" max="245" width="9.7109375" style="2" customWidth="1"/>
    <col min="246" max="249" width="8.8515625" style="2" customWidth="1"/>
    <col min="250" max="250" width="3.57421875" style="2" customWidth="1"/>
    <col min="251" max="16384" width="8.8515625" style="2" customWidth="1"/>
  </cols>
  <sheetData>
    <row r="1" spans="1:13" ht="9.75">
      <c r="A1" s="1" t="s">
        <v>0</v>
      </c>
      <c r="B1" s="2"/>
      <c r="C1" s="2"/>
      <c r="D1" s="2"/>
      <c r="E1" s="1" t="s">
        <v>1</v>
      </c>
      <c r="F1" s="16"/>
      <c r="G1" s="3"/>
      <c r="H1" s="3"/>
      <c r="I1" s="6" t="s">
        <v>2</v>
      </c>
      <c r="J1" s="2"/>
      <c r="K1" s="2"/>
      <c r="L1" s="2"/>
      <c r="M1" s="2"/>
    </row>
    <row r="2" spans="1:13" ht="9.75">
      <c r="A2" s="1" t="s">
        <v>3</v>
      </c>
      <c r="B2" s="2"/>
      <c r="C2" s="2"/>
      <c r="D2" s="2"/>
      <c r="E2" s="1" t="s">
        <v>4</v>
      </c>
      <c r="F2" s="16"/>
      <c r="G2" s="3"/>
      <c r="H2" s="3"/>
      <c r="I2" s="8"/>
      <c r="J2" s="2"/>
      <c r="K2" s="2"/>
      <c r="L2" s="2"/>
      <c r="M2" s="2"/>
    </row>
    <row r="3" spans="1:13" ht="9.75">
      <c r="A3" s="1" t="s">
        <v>1123</v>
      </c>
      <c r="B3" s="2"/>
      <c r="C3" s="2"/>
      <c r="D3" s="2"/>
      <c r="E3" s="1" t="s">
        <v>1242</v>
      </c>
      <c r="F3" s="16"/>
      <c r="G3" s="3"/>
      <c r="H3" s="3"/>
      <c r="I3" s="8" t="s">
        <v>5</v>
      </c>
      <c r="J3" s="2"/>
      <c r="K3" s="2"/>
      <c r="L3" s="2"/>
      <c r="M3" s="2"/>
    </row>
    <row r="4" spans="1:13" ht="9.75">
      <c r="A4" s="2"/>
      <c r="B4" s="2"/>
      <c r="C4" s="2"/>
      <c r="D4" s="2"/>
      <c r="E4" s="2"/>
      <c r="F4" s="16"/>
      <c r="G4" s="2"/>
      <c r="H4" s="2"/>
      <c r="I4" s="8"/>
      <c r="J4" s="2"/>
      <c r="K4" s="2"/>
      <c r="L4" s="2"/>
      <c r="M4" s="2"/>
    </row>
    <row r="5" spans="1:13" ht="9.75">
      <c r="A5" s="1" t="s">
        <v>6</v>
      </c>
      <c r="B5" s="2"/>
      <c r="C5" s="2"/>
      <c r="D5" s="2"/>
      <c r="E5" s="2"/>
      <c r="F5" s="16"/>
      <c r="G5" s="2"/>
      <c r="H5" s="2"/>
      <c r="I5" s="8" t="s">
        <v>5</v>
      </c>
      <c r="J5" s="2"/>
      <c r="K5" s="2"/>
      <c r="L5" s="2"/>
      <c r="M5" s="2"/>
    </row>
    <row r="6" spans="1:13" ht="9.75">
      <c r="A6" s="1" t="s">
        <v>7</v>
      </c>
      <c r="B6" s="2"/>
      <c r="C6" s="2"/>
      <c r="D6" s="2"/>
      <c r="E6" s="2"/>
      <c r="F6" s="16"/>
      <c r="G6" s="2"/>
      <c r="H6" s="2"/>
      <c r="I6" s="2"/>
      <c r="J6" s="2"/>
      <c r="K6" s="2"/>
      <c r="L6" s="2"/>
      <c r="M6" s="2"/>
    </row>
    <row r="7" spans="1:13" ht="9.75">
      <c r="A7" s="1"/>
      <c r="B7" s="2"/>
      <c r="C7" s="2"/>
      <c r="D7" s="2"/>
      <c r="E7" s="2"/>
      <c r="F7" s="16"/>
      <c r="G7" s="2"/>
      <c r="H7" s="2"/>
      <c r="I7" s="2"/>
      <c r="J7" s="2"/>
      <c r="K7" s="2"/>
      <c r="L7" s="2"/>
      <c r="M7" s="2"/>
    </row>
    <row r="8" spans="1:13" ht="13.5">
      <c r="A8" s="2"/>
      <c r="B8" s="9"/>
      <c r="C8" s="10"/>
      <c r="D8" s="11" t="s">
        <v>1144</v>
      </c>
      <c r="E8" s="5"/>
      <c r="F8" s="16"/>
      <c r="G8" s="3"/>
      <c r="H8" s="3"/>
      <c r="I8" s="2"/>
      <c r="J8" s="2"/>
      <c r="K8" s="2"/>
      <c r="L8" s="2"/>
      <c r="M8" s="2"/>
    </row>
    <row r="9" spans="1:13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  <c r="K9" s="2"/>
      <c r="L9" s="2"/>
      <c r="M9" s="2"/>
    </row>
    <row r="10" spans="1:13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  <c r="K10" s="2"/>
      <c r="L10" s="2"/>
      <c r="M10" s="2"/>
    </row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32</v>
      </c>
      <c r="C14" s="22" t="s">
        <v>33</v>
      </c>
      <c r="D14" s="23" t="s">
        <v>34</v>
      </c>
      <c r="E14" s="24">
        <v>5</v>
      </c>
      <c r="F14" s="28" t="s">
        <v>35</v>
      </c>
    </row>
    <row r="15" ht="9.75">
      <c r="D15" s="23" t="s">
        <v>36</v>
      </c>
    </row>
    <row r="16" spans="1:6" ht="9.75">
      <c r="A16" s="20">
        <v>2</v>
      </c>
      <c r="B16" s="21" t="s">
        <v>37</v>
      </c>
      <c r="C16" s="22" t="s">
        <v>38</v>
      </c>
      <c r="D16" s="23" t="s">
        <v>39</v>
      </c>
      <c r="E16" s="24">
        <v>5</v>
      </c>
      <c r="F16" s="28" t="s">
        <v>35</v>
      </c>
    </row>
    <row r="17" ht="9.75">
      <c r="D17" s="23" t="s">
        <v>36</v>
      </c>
    </row>
    <row r="18" spans="1:6" ht="9.75">
      <c r="A18" s="20">
        <v>3</v>
      </c>
      <c r="B18" s="21" t="s">
        <v>37</v>
      </c>
      <c r="C18" s="22" t="s">
        <v>40</v>
      </c>
      <c r="D18" s="23" t="s">
        <v>41</v>
      </c>
      <c r="E18" s="24">
        <v>1.5</v>
      </c>
      <c r="F18" s="28" t="s">
        <v>35</v>
      </c>
    </row>
    <row r="19" ht="9.75">
      <c r="D19" s="23" t="s">
        <v>42</v>
      </c>
    </row>
    <row r="20" spans="1:6" ht="9.75">
      <c r="A20" s="20">
        <v>4</v>
      </c>
      <c r="B20" s="21" t="s">
        <v>32</v>
      </c>
      <c r="C20" s="22" t="s">
        <v>43</v>
      </c>
      <c r="D20" s="23" t="s">
        <v>44</v>
      </c>
      <c r="E20" s="24">
        <v>7.5</v>
      </c>
      <c r="F20" s="28" t="s">
        <v>35</v>
      </c>
    </row>
    <row r="21" ht="9.75">
      <c r="D21" s="23" t="s">
        <v>45</v>
      </c>
    </row>
    <row r="22" ht="9.75">
      <c r="D22" s="23" t="s">
        <v>46</v>
      </c>
    </row>
    <row r="23" spans="1:6" ht="9.75">
      <c r="A23" s="20">
        <v>5</v>
      </c>
      <c r="B23" s="21" t="s">
        <v>32</v>
      </c>
      <c r="C23" s="22" t="s">
        <v>47</v>
      </c>
      <c r="D23" s="23" t="s">
        <v>48</v>
      </c>
      <c r="E23" s="24">
        <v>2.25</v>
      </c>
      <c r="F23" s="28" t="s">
        <v>35</v>
      </c>
    </row>
    <row r="24" ht="9.75">
      <c r="D24" s="23" t="s">
        <v>49</v>
      </c>
    </row>
    <row r="25" spans="1:6" ht="9.75">
      <c r="A25" s="20">
        <v>6</v>
      </c>
      <c r="B25" s="21" t="s">
        <v>32</v>
      </c>
      <c r="C25" s="22" t="s">
        <v>50</v>
      </c>
      <c r="D25" s="23" t="s">
        <v>51</v>
      </c>
      <c r="E25" s="24">
        <v>7.5</v>
      </c>
      <c r="F25" s="28" t="s">
        <v>35</v>
      </c>
    </row>
    <row r="26" spans="1:6" ht="9.75">
      <c r="A26" s="20">
        <v>11</v>
      </c>
      <c r="B26" s="21" t="s">
        <v>37</v>
      </c>
      <c r="C26" s="22" t="s">
        <v>59</v>
      </c>
      <c r="D26" s="23" t="s">
        <v>60</v>
      </c>
      <c r="E26" s="24">
        <v>8.4</v>
      </c>
      <c r="F26" s="28" t="s">
        <v>35</v>
      </c>
    </row>
    <row r="27" ht="9.75">
      <c r="D27" s="23" t="s">
        <v>61</v>
      </c>
    </row>
    <row r="28" spans="1:6" ht="9.75">
      <c r="A28" s="20">
        <v>12</v>
      </c>
      <c r="B28" s="21" t="s">
        <v>62</v>
      </c>
      <c r="C28" s="22" t="s">
        <v>63</v>
      </c>
      <c r="D28" s="23" t="s">
        <v>64</v>
      </c>
      <c r="E28" s="24">
        <v>10.1</v>
      </c>
      <c r="F28" s="28" t="s">
        <v>65</v>
      </c>
    </row>
    <row r="29" ht="9.75">
      <c r="D29" s="23" t="s">
        <v>66</v>
      </c>
    </row>
    <row r="30" spans="1:8" ht="9.75">
      <c r="A30" s="58"/>
      <c r="B30" s="59"/>
      <c r="C30" s="60"/>
      <c r="D30" s="53" t="s">
        <v>69</v>
      </c>
      <c r="E30" s="63"/>
      <c r="F30" s="64"/>
      <c r="G30" s="63"/>
      <c r="H30" s="54">
        <f>SUM(H14:H29)</f>
        <v>0</v>
      </c>
    </row>
    <row r="32" ht="9.75">
      <c r="B32" s="22" t="s">
        <v>70</v>
      </c>
    </row>
    <row r="33" spans="1:6" ht="9.75">
      <c r="A33" s="20">
        <v>14</v>
      </c>
      <c r="B33" s="21" t="s">
        <v>37</v>
      </c>
      <c r="C33" s="22" t="s">
        <v>71</v>
      </c>
      <c r="D33" s="23" t="s">
        <v>72</v>
      </c>
      <c r="E33" s="24">
        <v>58</v>
      </c>
      <c r="F33" s="28" t="s">
        <v>65</v>
      </c>
    </row>
    <row r="34" ht="9.75">
      <c r="D34" s="23" t="s">
        <v>73</v>
      </c>
    </row>
    <row r="35" spans="1:6" ht="9.75">
      <c r="A35" s="20">
        <v>16</v>
      </c>
      <c r="B35" s="21" t="s">
        <v>77</v>
      </c>
      <c r="C35" s="22" t="s">
        <v>78</v>
      </c>
      <c r="D35" s="23" t="s">
        <v>79</v>
      </c>
      <c r="E35" s="24">
        <v>3.1</v>
      </c>
      <c r="F35" s="28" t="s">
        <v>35</v>
      </c>
    </row>
    <row r="36" ht="9.75">
      <c r="D36" s="23" t="s">
        <v>80</v>
      </c>
    </row>
    <row r="37" spans="1:6" ht="9.75">
      <c r="A37" s="20">
        <v>18</v>
      </c>
      <c r="B37" s="21" t="s">
        <v>81</v>
      </c>
      <c r="C37" s="22" t="s">
        <v>83</v>
      </c>
      <c r="D37" s="23" t="s">
        <v>84</v>
      </c>
      <c r="E37" s="24">
        <v>6.4</v>
      </c>
      <c r="F37" s="28" t="s">
        <v>35</v>
      </c>
    </row>
    <row r="38" ht="9.75">
      <c r="D38" s="23" t="s">
        <v>85</v>
      </c>
    </row>
    <row r="39" spans="1:8" ht="9.75">
      <c r="A39" s="58"/>
      <c r="B39" s="59"/>
      <c r="C39" s="60"/>
      <c r="D39" s="53" t="s">
        <v>86</v>
      </c>
      <c r="E39" s="54"/>
      <c r="F39" s="64"/>
      <c r="G39" s="63"/>
      <c r="H39" s="54">
        <f>SUM(H33:H38)</f>
        <v>0</v>
      </c>
    </row>
    <row r="41" ht="9.75">
      <c r="B41" s="22" t="s">
        <v>87</v>
      </c>
    </row>
    <row r="42" spans="1:6" ht="9.75">
      <c r="A42" s="20">
        <v>20</v>
      </c>
      <c r="B42" s="21" t="s">
        <v>81</v>
      </c>
      <c r="C42" s="22" t="s">
        <v>88</v>
      </c>
      <c r="D42" s="23" t="s">
        <v>89</v>
      </c>
      <c r="E42" s="24">
        <v>14.4</v>
      </c>
      <c r="F42" s="28" t="s">
        <v>35</v>
      </c>
    </row>
    <row r="43" ht="9.75">
      <c r="D43" s="23" t="s">
        <v>90</v>
      </c>
    </row>
    <row r="44" ht="9.75">
      <c r="D44" s="23" t="s">
        <v>91</v>
      </c>
    </row>
    <row r="45" ht="9.75">
      <c r="D45" s="23" t="s">
        <v>92</v>
      </c>
    </row>
    <row r="46" spans="1:6" ht="9.75">
      <c r="A46" s="20">
        <v>24</v>
      </c>
      <c r="B46" s="21" t="s">
        <v>97</v>
      </c>
      <c r="C46" s="22" t="s">
        <v>98</v>
      </c>
      <c r="D46" s="23" t="s">
        <v>99</v>
      </c>
      <c r="E46" s="24">
        <v>3</v>
      </c>
      <c r="F46" s="28" t="s">
        <v>100</v>
      </c>
    </row>
    <row r="47" spans="1:6" ht="9.75">
      <c r="A47" s="20">
        <v>25</v>
      </c>
      <c r="B47" s="21" t="s">
        <v>62</v>
      </c>
      <c r="C47" s="22" t="s">
        <v>101</v>
      </c>
      <c r="D47" s="23" t="s">
        <v>102</v>
      </c>
      <c r="E47" s="24">
        <v>3</v>
      </c>
      <c r="F47" s="28" t="s">
        <v>100</v>
      </c>
    </row>
    <row r="48" spans="1:6" ht="9.75">
      <c r="A48" s="20">
        <v>26</v>
      </c>
      <c r="B48" s="21" t="s">
        <v>62</v>
      </c>
      <c r="C48" s="22" t="s">
        <v>103</v>
      </c>
      <c r="D48" s="23" t="s">
        <v>104</v>
      </c>
      <c r="E48" s="24">
        <v>4</v>
      </c>
      <c r="F48" s="28" t="s">
        <v>100</v>
      </c>
    </row>
    <row r="49" spans="1:6" ht="9.75">
      <c r="A49" s="20">
        <v>27</v>
      </c>
      <c r="B49" s="21" t="s">
        <v>97</v>
      </c>
      <c r="C49" s="22" t="s">
        <v>105</v>
      </c>
      <c r="D49" s="23" t="s">
        <v>106</v>
      </c>
      <c r="E49" s="24">
        <v>19</v>
      </c>
      <c r="F49" s="28" t="s">
        <v>100</v>
      </c>
    </row>
    <row r="50" spans="1:6" ht="9.75">
      <c r="A50" s="20">
        <v>28</v>
      </c>
      <c r="B50" s="21" t="s">
        <v>62</v>
      </c>
      <c r="C50" s="22" t="s">
        <v>107</v>
      </c>
      <c r="D50" s="23" t="s">
        <v>108</v>
      </c>
      <c r="E50" s="24">
        <v>4</v>
      </c>
      <c r="F50" s="28" t="s">
        <v>100</v>
      </c>
    </row>
    <row r="51" spans="1:6" ht="9.75">
      <c r="A51" s="20">
        <v>29</v>
      </c>
      <c r="B51" s="21" t="s">
        <v>62</v>
      </c>
      <c r="C51" s="22" t="s">
        <v>109</v>
      </c>
      <c r="D51" s="23" t="s">
        <v>110</v>
      </c>
      <c r="E51" s="24">
        <v>15</v>
      </c>
      <c r="F51" s="28" t="s">
        <v>100</v>
      </c>
    </row>
    <row r="52" spans="1:6" ht="9.75">
      <c r="A52" s="20">
        <v>34</v>
      </c>
      <c r="B52" s="21" t="s">
        <v>81</v>
      </c>
      <c r="C52" s="22" t="s">
        <v>114</v>
      </c>
      <c r="D52" s="23" t="s">
        <v>115</v>
      </c>
      <c r="E52" s="24">
        <v>21.2</v>
      </c>
      <c r="F52" s="28" t="s">
        <v>65</v>
      </c>
    </row>
    <row r="53" ht="9.75">
      <c r="D53" s="23" t="s">
        <v>116</v>
      </c>
    </row>
    <row r="54" spans="1:8" ht="9.75">
      <c r="A54" s="58"/>
      <c r="B54" s="59"/>
      <c r="C54" s="60"/>
      <c r="D54" s="53" t="s">
        <v>117</v>
      </c>
      <c r="E54" s="54"/>
      <c r="F54" s="64"/>
      <c r="G54" s="63"/>
      <c r="H54" s="54">
        <f>SUM(H42:H52)</f>
        <v>0</v>
      </c>
    </row>
    <row r="56" ht="9.75">
      <c r="B56" s="22" t="s">
        <v>118</v>
      </c>
    </row>
    <row r="57" spans="1:6" ht="9.75">
      <c r="A57" s="20">
        <v>35</v>
      </c>
      <c r="B57" s="21" t="s">
        <v>81</v>
      </c>
      <c r="C57" s="22" t="s">
        <v>119</v>
      </c>
      <c r="D57" s="23" t="s">
        <v>120</v>
      </c>
      <c r="E57" s="24">
        <v>1.7</v>
      </c>
      <c r="F57" s="28" t="s">
        <v>35</v>
      </c>
    </row>
    <row r="58" ht="9.75">
      <c r="D58" s="23" t="s">
        <v>121</v>
      </c>
    </row>
    <row r="59" spans="1:6" ht="9.75">
      <c r="A59" s="20">
        <v>36</v>
      </c>
      <c r="B59" s="21" t="s">
        <v>81</v>
      </c>
      <c r="C59" s="22" t="s">
        <v>122</v>
      </c>
      <c r="D59" s="23" t="s">
        <v>123</v>
      </c>
      <c r="E59" s="24">
        <v>11.5</v>
      </c>
      <c r="F59" s="28" t="s">
        <v>65</v>
      </c>
    </row>
    <row r="60" ht="9.75">
      <c r="D60" s="23" t="s">
        <v>124</v>
      </c>
    </row>
    <row r="61" spans="1:6" ht="9.75">
      <c r="A61" s="20">
        <v>37</v>
      </c>
      <c r="B61" s="21" t="s">
        <v>81</v>
      </c>
      <c r="C61" s="22" t="s">
        <v>125</v>
      </c>
      <c r="D61" s="23" t="s">
        <v>126</v>
      </c>
      <c r="E61" s="24">
        <v>11.5</v>
      </c>
      <c r="F61" s="28" t="s">
        <v>65</v>
      </c>
    </row>
    <row r="62" spans="1:6" ht="9.75">
      <c r="A62" s="20">
        <v>38</v>
      </c>
      <c r="B62" s="21" t="s">
        <v>81</v>
      </c>
      <c r="C62" s="22" t="s">
        <v>127</v>
      </c>
      <c r="D62" s="23" t="s">
        <v>128</v>
      </c>
      <c r="E62" s="24">
        <v>0.111</v>
      </c>
      <c r="F62" s="28" t="s">
        <v>82</v>
      </c>
    </row>
    <row r="63" ht="9.75">
      <c r="D63" s="23" t="s">
        <v>129</v>
      </c>
    </row>
    <row r="64" spans="1:8" ht="9.75">
      <c r="A64" s="58"/>
      <c r="B64" s="59"/>
      <c r="C64" s="60"/>
      <c r="D64" s="53" t="s">
        <v>130</v>
      </c>
      <c r="E64" s="54"/>
      <c r="F64" s="64"/>
      <c r="G64" s="63"/>
      <c r="H64" s="54">
        <f>SUM(H57:H62)</f>
        <v>0</v>
      </c>
    </row>
    <row r="66" ht="9.75">
      <c r="B66" s="22" t="s">
        <v>131</v>
      </c>
    </row>
    <row r="67" spans="1:6" ht="9.75">
      <c r="A67" s="20">
        <v>39</v>
      </c>
      <c r="B67" s="21" t="s">
        <v>132</v>
      </c>
      <c r="C67" s="22" t="s">
        <v>133</v>
      </c>
      <c r="D67" s="23" t="s">
        <v>134</v>
      </c>
      <c r="E67" s="24">
        <v>9</v>
      </c>
      <c r="F67" s="28" t="s">
        <v>65</v>
      </c>
    </row>
    <row r="68" spans="1:13" ht="20.25">
      <c r="A68" s="93">
        <v>40</v>
      </c>
      <c r="B68" s="99" t="s">
        <v>81</v>
      </c>
      <c r="C68" s="94" t="s">
        <v>135</v>
      </c>
      <c r="D68" s="95" t="s">
        <v>136</v>
      </c>
      <c r="E68" s="96">
        <v>103.6</v>
      </c>
      <c r="F68" s="92" t="s">
        <v>65</v>
      </c>
      <c r="G68" s="98"/>
      <c r="H68" s="98"/>
      <c r="I68" s="97"/>
      <c r="J68" s="97"/>
      <c r="K68" s="97"/>
      <c r="L68" s="97"/>
      <c r="M68" s="97"/>
    </row>
    <row r="69" spans="1:13" ht="20.25">
      <c r="A69" s="93"/>
      <c r="B69" s="99"/>
      <c r="C69" s="94"/>
      <c r="D69" s="95" t="s">
        <v>137</v>
      </c>
      <c r="E69" s="96"/>
      <c r="F69" s="92"/>
      <c r="G69" s="98"/>
      <c r="H69" s="98"/>
      <c r="I69" s="97"/>
      <c r="J69" s="97"/>
      <c r="K69" s="97"/>
      <c r="L69" s="97"/>
      <c r="M69" s="97"/>
    </row>
    <row r="70" spans="1:13" ht="20.25">
      <c r="A70" s="93"/>
      <c r="B70" s="99"/>
      <c r="C70" s="94"/>
      <c r="D70" s="95" t="s">
        <v>138</v>
      </c>
      <c r="E70" s="96"/>
      <c r="F70" s="92"/>
      <c r="G70" s="98"/>
      <c r="H70" s="98"/>
      <c r="I70" s="97"/>
      <c r="J70" s="97"/>
      <c r="K70" s="97"/>
      <c r="L70" s="97"/>
      <c r="M70" s="97"/>
    </row>
    <row r="71" spans="1:13" ht="9.75">
      <c r="A71" s="93"/>
      <c r="B71" s="99"/>
      <c r="C71" s="94"/>
      <c r="D71" s="95" t="s">
        <v>139</v>
      </c>
      <c r="E71" s="96"/>
      <c r="F71" s="92"/>
      <c r="G71" s="98"/>
      <c r="H71" s="98"/>
      <c r="I71" s="97"/>
      <c r="J71" s="97"/>
      <c r="K71" s="97"/>
      <c r="L71" s="97"/>
      <c r="M71" s="97"/>
    </row>
    <row r="72" spans="1:13" ht="9.75">
      <c r="A72" s="93"/>
      <c r="B72" s="99"/>
      <c r="C72" s="94"/>
      <c r="D72" s="95" t="s">
        <v>140</v>
      </c>
      <c r="E72" s="96"/>
      <c r="F72" s="92"/>
      <c r="G72" s="98"/>
      <c r="H72" s="98"/>
      <c r="I72" s="97"/>
      <c r="J72" s="97"/>
      <c r="K72" s="97"/>
      <c r="L72" s="97"/>
      <c r="M72" s="97"/>
    </row>
    <row r="73" spans="1:13" ht="9.75">
      <c r="A73" s="93"/>
      <c r="B73" s="99"/>
      <c r="C73" s="94"/>
      <c r="D73" s="95" t="s">
        <v>141</v>
      </c>
      <c r="E73" s="96"/>
      <c r="F73" s="92"/>
      <c r="G73" s="98"/>
      <c r="H73" s="98"/>
      <c r="I73" s="97"/>
      <c r="J73" s="97"/>
      <c r="K73" s="97"/>
      <c r="L73" s="97"/>
      <c r="M73" s="97"/>
    </row>
    <row r="74" spans="1:6" ht="9.75">
      <c r="A74" s="20">
        <v>41</v>
      </c>
      <c r="B74" s="21" t="s">
        <v>81</v>
      </c>
      <c r="C74" s="22" t="s">
        <v>142</v>
      </c>
      <c r="D74" s="23" t="s">
        <v>143</v>
      </c>
      <c r="E74" s="24">
        <v>103.6</v>
      </c>
      <c r="F74" s="28" t="s">
        <v>65</v>
      </c>
    </row>
    <row r="75" spans="1:13" ht="20.25">
      <c r="A75" s="100">
        <v>42</v>
      </c>
      <c r="B75" s="106" t="s">
        <v>81</v>
      </c>
      <c r="C75" s="101" t="s">
        <v>144</v>
      </c>
      <c r="D75" s="102" t="s">
        <v>145</v>
      </c>
      <c r="E75" s="103">
        <v>97.5</v>
      </c>
      <c r="F75" s="92" t="s">
        <v>65</v>
      </c>
      <c r="G75" s="105"/>
      <c r="H75" s="105"/>
      <c r="I75" s="104"/>
      <c r="J75" s="104"/>
      <c r="K75" s="104"/>
      <c r="L75" s="104"/>
      <c r="M75" s="104"/>
    </row>
    <row r="76" spans="1:6" ht="20.25">
      <c r="A76" s="20">
        <v>43</v>
      </c>
      <c r="B76" s="21" t="s">
        <v>81</v>
      </c>
      <c r="C76" s="22" t="s">
        <v>147</v>
      </c>
      <c r="D76" s="23" t="s">
        <v>148</v>
      </c>
      <c r="E76" s="24">
        <v>97.5</v>
      </c>
      <c r="F76" s="28" t="s">
        <v>65</v>
      </c>
    </row>
    <row r="77" ht="9.75">
      <c r="D77" s="23" t="s">
        <v>146</v>
      </c>
    </row>
    <row r="78" spans="1:6" ht="9.75">
      <c r="A78" s="20">
        <v>44</v>
      </c>
      <c r="B78" s="21" t="s">
        <v>81</v>
      </c>
      <c r="C78" s="22" t="s">
        <v>149</v>
      </c>
      <c r="D78" s="23" t="s">
        <v>150</v>
      </c>
      <c r="E78" s="24">
        <v>21.5</v>
      </c>
      <c r="F78" s="28" t="s">
        <v>151</v>
      </c>
    </row>
    <row r="79" ht="9.75">
      <c r="D79" s="23" t="s">
        <v>152</v>
      </c>
    </row>
    <row r="80" spans="1:6" ht="9.75">
      <c r="A80" s="20">
        <v>45</v>
      </c>
      <c r="B80" s="21" t="s">
        <v>81</v>
      </c>
      <c r="C80" s="22" t="s">
        <v>153</v>
      </c>
      <c r="D80" s="23" t="s">
        <v>154</v>
      </c>
      <c r="E80" s="24">
        <v>23.85</v>
      </c>
      <c r="F80" s="28" t="s">
        <v>151</v>
      </c>
    </row>
    <row r="81" ht="9.75">
      <c r="D81" s="23" t="s">
        <v>155</v>
      </c>
    </row>
    <row r="82" spans="1:6" ht="9.75">
      <c r="A82" s="20">
        <v>46</v>
      </c>
      <c r="B82" s="21" t="s">
        <v>81</v>
      </c>
      <c r="C82" s="22" t="s">
        <v>156</v>
      </c>
      <c r="D82" s="23" t="s">
        <v>157</v>
      </c>
      <c r="E82" s="24">
        <v>17</v>
      </c>
      <c r="F82" s="28" t="s">
        <v>151</v>
      </c>
    </row>
    <row r="83" ht="9.75">
      <c r="D83" s="23" t="s">
        <v>158</v>
      </c>
    </row>
    <row r="84" spans="1:6" ht="9.75">
      <c r="A84" s="20">
        <v>47</v>
      </c>
      <c r="B84" s="21" t="s">
        <v>81</v>
      </c>
      <c r="C84" s="22" t="s">
        <v>159</v>
      </c>
      <c r="D84" s="23" t="s">
        <v>160</v>
      </c>
      <c r="E84" s="24">
        <v>6.85</v>
      </c>
      <c r="F84" s="28" t="s">
        <v>151</v>
      </c>
    </row>
    <row r="85" ht="9.75">
      <c r="D85" s="23" t="s">
        <v>161</v>
      </c>
    </row>
    <row r="86" spans="1:13" ht="20.25">
      <c r="A86" s="107">
        <v>48</v>
      </c>
      <c r="B86" s="113" t="s">
        <v>81</v>
      </c>
      <c r="C86" s="108" t="s">
        <v>162</v>
      </c>
      <c r="D86" s="109" t="s">
        <v>163</v>
      </c>
      <c r="E86" s="110">
        <v>27</v>
      </c>
      <c r="F86" s="92" t="s">
        <v>65</v>
      </c>
      <c r="G86" s="112"/>
      <c r="H86" s="112"/>
      <c r="I86" s="111"/>
      <c r="J86" s="111"/>
      <c r="K86" s="111"/>
      <c r="L86" s="111"/>
      <c r="M86" s="111"/>
    </row>
    <row r="87" spans="1:13" ht="9.75">
      <c r="A87" s="107"/>
      <c r="B87" s="113"/>
      <c r="C87" s="108"/>
      <c r="D87" s="109" t="s">
        <v>164</v>
      </c>
      <c r="E87" s="110"/>
      <c r="F87" s="92"/>
      <c r="G87" s="112"/>
      <c r="H87" s="112"/>
      <c r="I87" s="111"/>
      <c r="J87" s="111"/>
      <c r="K87" s="111"/>
      <c r="L87" s="111"/>
      <c r="M87" s="111"/>
    </row>
    <row r="88" spans="1:13" ht="9.75">
      <c r="A88" s="107"/>
      <c r="B88" s="113"/>
      <c r="C88" s="108"/>
      <c r="D88" s="109" t="s">
        <v>165</v>
      </c>
      <c r="E88" s="110"/>
      <c r="F88" s="92"/>
      <c r="G88" s="112"/>
      <c r="H88" s="112"/>
      <c r="I88" s="111"/>
      <c r="J88" s="111"/>
      <c r="K88" s="111"/>
      <c r="L88" s="111"/>
      <c r="M88" s="111"/>
    </row>
    <row r="89" spans="1:13" ht="20.25">
      <c r="A89" s="107">
        <v>49</v>
      </c>
      <c r="B89" s="113" t="s">
        <v>81</v>
      </c>
      <c r="C89" s="108" t="s">
        <v>166</v>
      </c>
      <c r="D89" s="109" t="s">
        <v>167</v>
      </c>
      <c r="E89" s="110">
        <v>66</v>
      </c>
      <c r="F89" s="92" t="s">
        <v>65</v>
      </c>
      <c r="G89" s="112"/>
      <c r="H89" s="112"/>
      <c r="I89" s="111"/>
      <c r="J89" s="111"/>
      <c r="K89" s="111"/>
      <c r="L89" s="111"/>
      <c r="M89" s="111"/>
    </row>
    <row r="90" spans="1:13" ht="20.25">
      <c r="A90" s="107"/>
      <c r="B90" s="113"/>
      <c r="C90" s="108"/>
      <c r="D90" s="109" t="s">
        <v>168</v>
      </c>
      <c r="E90" s="110"/>
      <c r="F90" s="92"/>
      <c r="G90" s="112"/>
      <c r="H90" s="112"/>
      <c r="I90" s="111"/>
      <c r="J90" s="111"/>
      <c r="K90" s="111"/>
      <c r="L90" s="111"/>
      <c r="M90" s="111"/>
    </row>
    <row r="91" spans="1:13" ht="20.25">
      <c r="A91" s="107">
        <v>50</v>
      </c>
      <c r="B91" s="113" t="s">
        <v>81</v>
      </c>
      <c r="C91" s="108" t="s">
        <v>169</v>
      </c>
      <c r="D91" s="109" t="s">
        <v>170</v>
      </c>
      <c r="E91" s="110">
        <v>4.5</v>
      </c>
      <c r="F91" s="92" t="s">
        <v>65</v>
      </c>
      <c r="G91" s="112"/>
      <c r="H91" s="112"/>
      <c r="I91" s="111"/>
      <c r="J91" s="111"/>
      <c r="K91" s="111"/>
      <c r="L91" s="111"/>
      <c r="M91" s="111"/>
    </row>
    <row r="92" spans="1:13" ht="9.75">
      <c r="A92" s="107"/>
      <c r="B92" s="113"/>
      <c r="C92" s="108"/>
      <c r="D92" s="109" t="s">
        <v>171</v>
      </c>
      <c r="E92" s="110"/>
      <c r="F92" s="92"/>
      <c r="G92" s="112"/>
      <c r="H92" s="112"/>
      <c r="I92" s="111"/>
      <c r="J92" s="111"/>
      <c r="K92" s="111"/>
      <c r="L92" s="111"/>
      <c r="M92" s="111"/>
    </row>
    <row r="93" spans="1:6" ht="9.75">
      <c r="A93" s="20">
        <v>51</v>
      </c>
      <c r="B93" s="21" t="s">
        <v>81</v>
      </c>
      <c r="C93" s="22" t="s">
        <v>172</v>
      </c>
      <c r="D93" s="23" t="s">
        <v>173</v>
      </c>
      <c r="E93" s="24">
        <v>1.98</v>
      </c>
      <c r="F93" s="28" t="s">
        <v>35</v>
      </c>
    </row>
    <row r="94" ht="9.75">
      <c r="D94" s="23" t="s">
        <v>174</v>
      </c>
    </row>
    <row r="95" spans="1:6" ht="9.75">
      <c r="A95" s="20">
        <v>52</v>
      </c>
      <c r="B95" s="21" t="s">
        <v>81</v>
      </c>
      <c r="C95" s="22" t="s">
        <v>175</v>
      </c>
      <c r="D95" s="23" t="s">
        <v>176</v>
      </c>
      <c r="E95" s="24">
        <v>1.98</v>
      </c>
      <c r="F95" s="28" t="s">
        <v>35</v>
      </c>
    </row>
    <row r="96" spans="1:6" ht="9.75">
      <c r="A96" s="20">
        <v>53</v>
      </c>
      <c r="B96" s="21" t="s">
        <v>81</v>
      </c>
      <c r="C96" s="22" t="s">
        <v>177</v>
      </c>
      <c r="D96" s="23" t="s">
        <v>178</v>
      </c>
      <c r="E96" s="24">
        <v>0.072</v>
      </c>
      <c r="F96" s="28" t="s">
        <v>82</v>
      </c>
    </row>
    <row r="97" ht="9.75">
      <c r="D97" s="23" t="s">
        <v>179</v>
      </c>
    </row>
    <row r="98" spans="1:6" ht="9.75">
      <c r="A98" s="20">
        <v>54</v>
      </c>
      <c r="B98" s="21" t="s">
        <v>81</v>
      </c>
      <c r="C98" s="22" t="s">
        <v>180</v>
      </c>
      <c r="D98" s="23" t="s">
        <v>181</v>
      </c>
      <c r="E98" s="24">
        <v>22.8</v>
      </c>
      <c r="F98" s="28" t="s">
        <v>65</v>
      </c>
    </row>
    <row r="99" ht="9.75">
      <c r="D99" s="23" t="s">
        <v>182</v>
      </c>
    </row>
    <row r="100" spans="1:6" ht="9.75">
      <c r="A100" s="20">
        <v>55</v>
      </c>
      <c r="B100" s="21" t="s">
        <v>81</v>
      </c>
      <c r="C100" s="22" t="s">
        <v>183</v>
      </c>
      <c r="D100" s="23" t="s">
        <v>184</v>
      </c>
      <c r="E100" s="24">
        <v>4</v>
      </c>
      <c r="F100" s="28" t="s">
        <v>100</v>
      </c>
    </row>
    <row r="101" spans="1:6" ht="9.75">
      <c r="A101" s="20">
        <v>56</v>
      </c>
      <c r="B101" s="21" t="s">
        <v>62</v>
      </c>
      <c r="C101" s="22" t="s">
        <v>185</v>
      </c>
      <c r="D101" s="23" t="s">
        <v>186</v>
      </c>
      <c r="E101" s="24">
        <v>2</v>
      </c>
      <c r="F101" s="28" t="s">
        <v>100</v>
      </c>
    </row>
    <row r="102" spans="1:6" ht="9.75">
      <c r="A102" s="20">
        <v>57</v>
      </c>
      <c r="B102" s="21" t="s">
        <v>62</v>
      </c>
      <c r="C102" s="22" t="s">
        <v>187</v>
      </c>
      <c r="D102" s="23" t="s">
        <v>188</v>
      </c>
      <c r="E102" s="24">
        <v>2</v>
      </c>
      <c r="F102" s="28" t="s">
        <v>100</v>
      </c>
    </row>
    <row r="103" spans="1:6" ht="9.75">
      <c r="A103" s="20">
        <v>58</v>
      </c>
      <c r="B103" s="21" t="s">
        <v>81</v>
      </c>
      <c r="C103" s="22" t="s">
        <v>189</v>
      </c>
      <c r="D103" s="23" t="s">
        <v>190</v>
      </c>
      <c r="E103" s="24">
        <v>5.95</v>
      </c>
      <c r="F103" s="28" t="s">
        <v>151</v>
      </c>
    </row>
    <row r="104" ht="9.75">
      <c r="D104" s="23" t="s">
        <v>191</v>
      </c>
    </row>
    <row r="105" spans="1:6" ht="9.75">
      <c r="A105" s="20">
        <v>59</v>
      </c>
      <c r="B105" s="21" t="s">
        <v>62</v>
      </c>
      <c r="C105" s="22" t="s">
        <v>192</v>
      </c>
      <c r="D105" s="23" t="s">
        <v>193</v>
      </c>
      <c r="E105" s="24">
        <v>5.95</v>
      </c>
      <c r="F105" s="28" t="s">
        <v>151</v>
      </c>
    </row>
    <row r="106" spans="1:6" ht="9.75">
      <c r="A106" s="20">
        <v>60</v>
      </c>
      <c r="B106" s="21" t="s">
        <v>62</v>
      </c>
      <c r="C106" s="22" t="s">
        <v>194</v>
      </c>
      <c r="D106" s="23" t="s">
        <v>195</v>
      </c>
      <c r="E106" s="24">
        <v>5</v>
      </c>
      <c r="F106" s="28" t="s">
        <v>196</v>
      </c>
    </row>
    <row r="107" spans="1:8" ht="9.75">
      <c r="A107" s="58"/>
      <c r="B107" s="59"/>
      <c r="C107" s="60"/>
      <c r="D107" s="53" t="s">
        <v>197</v>
      </c>
      <c r="E107" s="54"/>
      <c r="F107" s="64"/>
      <c r="G107" s="63"/>
      <c r="H107" s="54">
        <f>SUM(H65:H106)</f>
        <v>0</v>
      </c>
    </row>
    <row r="109" ht="9.75">
      <c r="B109" s="22" t="s">
        <v>198</v>
      </c>
    </row>
    <row r="110" spans="1:6" ht="20.25">
      <c r="A110" s="20">
        <v>61</v>
      </c>
      <c r="B110" s="21" t="s">
        <v>199</v>
      </c>
      <c r="C110" s="22" t="s">
        <v>200</v>
      </c>
      <c r="D110" s="23" t="s">
        <v>201</v>
      </c>
      <c r="E110" s="24">
        <v>8</v>
      </c>
      <c r="F110" s="28" t="s">
        <v>151</v>
      </c>
    </row>
    <row r="111" ht="9.75">
      <c r="D111" s="23" t="s">
        <v>202</v>
      </c>
    </row>
    <row r="112" spans="1:6" ht="9.75">
      <c r="A112" s="20">
        <v>62</v>
      </c>
      <c r="B112" s="21" t="s">
        <v>62</v>
      </c>
      <c r="C112" s="22" t="s">
        <v>203</v>
      </c>
      <c r="D112" s="23" t="s">
        <v>204</v>
      </c>
      <c r="E112" s="24">
        <v>8</v>
      </c>
      <c r="F112" s="28" t="s">
        <v>100</v>
      </c>
    </row>
    <row r="113" spans="1:6" ht="9.75">
      <c r="A113" s="20">
        <v>68</v>
      </c>
      <c r="B113" s="21" t="s">
        <v>81</v>
      </c>
      <c r="C113" s="22" t="s">
        <v>206</v>
      </c>
      <c r="D113" s="23" t="s">
        <v>207</v>
      </c>
      <c r="E113" s="24">
        <v>1</v>
      </c>
      <c r="F113" s="28" t="s">
        <v>100</v>
      </c>
    </row>
    <row r="114" spans="1:6" ht="9.75">
      <c r="A114" s="20">
        <v>69</v>
      </c>
      <c r="B114" s="21" t="s">
        <v>62</v>
      </c>
      <c r="C114" s="22" t="s">
        <v>208</v>
      </c>
      <c r="D114" s="23" t="s">
        <v>209</v>
      </c>
      <c r="E114" s="24">
        <v>1</v>
      </c>
      <c r="F114" s="28" t="s">
        <v>100</v>
      </c>
    </row>
    <row r="115" spans="1:6" ht="9.75">
      <c r="A115" s="20">
        <v>70</v>
      </c>
      <c r="B115" s="21" t="s">
        <v>210</v>
      </c>
      <c r="C115" s="22" t="s">
        <v>211</v>
      </c>
      <c r="D115" s="23" t="s">
        <v>212</v>
      </c>
      <c r="E115" s="24">
        <v>60</v>
      </c>
      <c r="F115" s="28" t="s">
        <v>151</v>
      </c>
    </row>
    <row r="116" spans="1:6" ht="9.75">
      <c r="A116" s="20">
        <v>71</v>
      </c>
      <c r="B116" s="21" t="s">
        <v>210</v>
      </c>
      <c r="C116" s="22" t="s">
        <v>213</v>
      </c>
      <c r="D116" s="23" t="s">
        <v>214</v>
      </c>
      <c r="E116" s="24">
        <v>0.149</v>
      </c>
      <c r="F116" s="28" t="s">
        <v>82</v>
      </c>
    </row>
    <row r="117" spans="1:6" ht="20.25">
      <c r="A117" s="20">
        <v>72</v>
      </c>
      <c r="B117" s="21" t="s">
        <v>210</v>
      </c>
      <c r="C117" s="22" t="s">
        <v>215</v>
      </c>
      <c r="D117" s="23" t="s">
        <v>216</v>
      </c>
      <c r="E117" s="24">
        <v>1.49</v>
      </c>
      <c r="F117" s="28" t="s">
        <v>82</v>
      </c>
    </row>
    <row r="118" spans="1:6" ht="9.75">
      <c r="A118" s="20">
        <v>73</v>
      </c>
      <c r="B118" s="21" t="s">
        <v>210</v>
      </c>
      <c r="C118" s="22" t="s">
        <v>217</v>
      </c>
      <c r="D118" s="23" t="s">
        <v>218</v>
      </c>
      <c r="E118" s="24">
        <v>0.149</v>
      </c>
      <c r="F118" s="28" t="s">
        <v>82</v>
      </c>
    </row>
    <row r="119" spans="1:6" ht="20.25">
      <c r="A119" s="20">
        <v>74</v>
      </c>
      <c r="B119" s="21" t="s">
        <v>210</v>
      </c>
      <c r="C119" s="22" t="s">
        <v>219</v>
      </c>
      <c r="D119" s="23" t="s">
        <v>220</v>
      </c>
      <c r="E119" s="24">
        <v>0.149</v>
      </c>
      <c r="F119" s="28" t="s">
        <v>82</v>
      </c>
    </row>
    <row r="120" spans="1:8" ht="9.75">
      <c r="A120" s="58"/>
      <c r="B120" s="59"/>
      <c r="C120" s="60"/>
      <c r="D120" s="53" t="s">
        <v>223</v>
      </c>
      <c r="E120" s="54"/>
      <c r="F120" s="64"/>
      <c r="G120" s="63"/>
      <c r="H120" s="54">
        <f>SUM(H110:H119)</f>
        <v>0</v>
      </c>
    </row>
    <row r="122" spans="1:13" ht="9.75">
      <c r="A122" s="68"/>
      <c r="B122" s="69"/>
      <c r="C122" s="70"/>
      <c r="D122" s="48" t="s">
        <v>224</v>
      </c>
      <c r="E122" s="51"/>
      <c r="F122" s="52"/>
      <c r="G122" s="49"/>
      <c r="H122" s="49">
        <f>H120+H107+H64+H54+H39+H30</f>
        <v>0</v>
      </c>
      <c r="L122" s="2"/>
      <c r="M122" s="2"/>
    </row>
    <row r="124" ht="9.75">
      <c r="B124" s="29" t="s">
        <v>225</v>
      </c>
    </row>
    <row r="125" ht="9.75">
      <c r="B125" s="22" t="s">
        <v>226</v>
      </c>
    </row>
    <row r="126" spans="1:6" ht="20.25">
      <c r="A126" s="20">
        <v>76</v>
      </c>
      <c r="B126" s="21" t="s">
        <v>227</v>
      </c>
      <c r="C126" s="22" t="s">
        <v>228</v>
      </c>
      <c r="D126" s="23" t="s">
        <v>229</v>
      </c>
      <c r="E126" s="24">
        <v>27</v>
      </c>
      <c r="F126" s="28" t="s">
        <v>65</v>
      </c>
    </row>
    <row r="127" ht="9.75">
      <c r="D127" s="23" t="s">
        <v>230</v>
      </c>
    </row>
    <row r="128" spans="1:6" ht="9.75">
      <c r="A128" s="20">
        <v>77</v>
      </c>
      <c r="B128" s="21" t="s">
        <v>62</v>
      </c>
      <c r="C128" s="22" t="s">
        <v>231</v>
      </c>
      <c r="D128" s="23" t="s">
        <v>232</v>
      </c>
      <c r="E128" s="24">
        <v>0.008</v>
      </c>
      <c r="F128" s="28" t="s">
        <v>82</v>
      </c>
    </row>
    <row r="129" ht="9.75">
      <c r="D129" s="23" t="s">
        <v>233</v>
      </c>
    </row>
    <row r="130" spans="1:6" ht="20.25">
      <c r="A130" s="20">
        <v>78</v>
      </c>
      <c r="B130" s="21" t="s">
        <v>227</v>
      </c>
      <c r="C130" s="22" t="s">
        <v>234</v>
      </c>
      <c r="D130" s="23" t="s">
        <v>235</v>
      </c>
      <c r="E130" s="24">
        <v>5.4</v>
      </c>
      <c r="F130" s="28" t="s">
        <v>65</v>
      </c>
    </row>
    <row r="131" ht="9.75">
      <c r="D131" s="23" t="s">
        <v>236</v>
      </c>
    </row>
    <row r="132" spans="1:6" ht="9.75">
      <c r="A132" s="20">
        <v>79</v>
      </c>
      <c r="B132" s="21" t="s">
        <v>62</v>
      </c>
      <c r="C132" s="22" t="s">
        <v>231</v>
      </c>
      <c r="D132" s="23" t="s">
        <v>232</v>
      </c>
      <c r="E132" s="24">
        <v>0.002</v>
      </c>
      <c r="F132" s="28" t="s">
        <v>82</v>
      </c>
    </row>
    <row r="133" ht="9.75">
      <c r="D133" s="23" t="s">
        <v>237</v>
      </c>
    </row>
    <row r="134" spans="1:6" ht="20.25">
      <c r="A134" s="20">
        <v>80</v>
      </c>
      <c r="B134" s="21" t="s">
        <v>227</v>
      </c>
      <c r="C134" s="22" t="s">
        <v>238</v>
      </c>
      <c r="D134" s="23" t="s">
        <v>239</v>
      </c>
      <c r="E134" s="24">
        <v>54</v>
      </c>
      <c r="F134" s="28" t="s">
        <v>65</v>
      </c>
    </row>
    <row r="135" ht="9.75">
      <c r="D135" s="23" t="s">
        <v>240</v>
      </c>
    </row>
    <row r="136" spans="1:6" ht="9.75">
      <c r="A136" s="20">
        <v>81</v>
      </c>
      <c r="B136" s="21" t="s">
        <v>62</v>
      </c>
      <c r="C136" s="22" t="s">
        <v>63</v>
      </c>
      <c r="D136" s="23" t="s">
        <v>64</v>
      </c>
      <c r="E136" s="24">
        <v>62.1</v>
      </c>
      <c r="F136" s="28" t="s">
        <v>65</v>
      </c>
    </row>
    <row r="137" ht="9.75">
      <c r="D137" s="23" t="s">
        <v>241</v>
      </c>
    </row>
    <row r="138" spans="1:6" ht="20.25">
      <c r="A138" s="20">
        <v>82</v>
      </c>
      <c r="B138" s="21" t="s">
        <v>227</v>
      </c>
      <c r="C138" s="22" t="s">
        <v>242</v>
      </c>
      <c r="D138" s="23" t="s">
        <v>243</v>
      </c>
      <c r="E138" s="24">
        <v>10.8</v>
      </c>
      <c r="F138" s="28" t="s">
        <v>65</v>
      </c>
    </row>
    <row r="139" ht="9.75">
      <c r="D139" s="23" t="s">
        <v>244</v>
      </c>
    </row>
    <row r="140" spans="1:6" ht="9.75">
      <c r="A140" s="20">
        <v>83</v>
      </c>
      <c r="B140" s="21" t="s">
        <v>62</v>
      </c>
      <c r="C140" s="22" t="s">
        <v>63</v>
      </c>
      <c r="D140" s="23" t="s">
        <v>64</v>
      </c>
      <c r="E140" s="24">
        <v>13</v>
      </c>
      <c r="F140" s="28" t="s">
        <v>65</v>
      </c>
    </row>
    <row r="141" ht="9.75">
      <c r="D141" s="23" t="s">
        <v>245</v>
      </c>
    </row>
    <row r="142" spans="1:6" ht="9.75">
      <c r="A142" s="20">
        <v>84</v>
      </c>
      <c r="B142" s="21" t="s">
        <v>227</v>
      </c>
      <c r="C142" s="22" t="s">
        <v>246</v>
      </c>
      <c r="D142" s="23" t="s">
        <v>247</v>
      </c>
      <c r="E142" s="24">
        <v>10.8</v>
      </c>
      <c r="F142" s="28" t="s">
        <v>65</v>
      </c>
    </row>
    <row r="143" ht="9.75">
      <c r="D143" s="23" t="s">
        <v>248</v>
      </c>
    </row>
    <row r="144" spans="1:6" ht="9.75">
      <c r="A144" s="20">
        <v>85</v>
      </c>
      <c r="B144" s="21" t="s">
        <v>62</v>
      </c>
      <c r="C144" s="22" t="s">
        <v>249</v>
      </c>
      <c r="D144" s="23" t="s">
        <v>250</v>
      </c>
      <c r="E144" s="24">
        <v>13</v>
      </c>
      <c r="F144" s="28" t="s">
        <v>65</v>
      </c>
    </row>
    <row r="145" ht="9.75">
      <c r="D145" s="23" t="s">
        <v>245</v>
      </c>
    </row>
    <row r="146" spans="1:6" ht="20.25">
      <c r="A146" s="20">
        <v>86</v>
      </c>
      <c r="B146" s="21" t="s">
        <v>227</v>
      </c>
      <c r="C146" s="22" t="s">
        <v>251</v>
      </c>
      <c r="D146" s="23" t="s">
        <v>252</v>
      </c>
      <c r="E146" s="24">
        <v>27</v>
      </c>
      <c r="F146" s="28" t="s">
        <v>65</v>
      </c>
    </row>
    <row r="147" ht="9.75">
      <c r="D147" s="23" t="s">
        <v>230</v>
      </c>
    </row>
    <row r="148" spans="1:6" ht="9.75">
      <c r="A148" s="20">
        <v>87</v>
      </c>
      <c r="B148" s="21" t="s">
        <v>62</v>
      </c>
      <c r="C148" s="22" t="s">
        <v>253</v>
      </c>
      <c r="D148" s="23" t="s">
        <v>254</v>
      </c>
      <c r="E148" s="24">
        <v>31.1</v>
      </c>
      <c r="F148" s="28" t="s">
        <v>65</v>
      </c>
    </row>
    <row r="149" spans="1:6" ht="20.25">
      <c r="A149" s="20">
        <v>88</v>
      </c>
      <c r="B149" s="21" t="s">
        <v>227</v>
      </c>
      <c r="C149" s="22" t="s">
        <v>255</v>
      </c>
      <c r="D149" s="23" t="s">
        <v>256</v>
      </c>
      <c r="E149" s="24">
        <v>5.4</v>
      </c>
      <c r="F149" s="28" t="s">
        <v>65</v>
      </c>
    </row>
    <row r="150" ht="9.75">
      <c r="D150" s="23" t="s">
        <v>236</v>
      </c>
    </row>
    <row r="151" spans="1:6" ht="9.75">
      <c r="A151" s="20">
        <v>89</v>
      </c>
      <c r="B151" s="21" t="s">
        <v>62</v>
      </c>
      <c r="C151" s="22" t="s">
        <v>253</v>
      </c>
      <c r="D151" s="23" t="s">
        <v>254</v>
      </c>
      <c r="E151" s="24">
        <v>6.5</v>
      </c>
      <c r="F151" s="28" t="s">
        <v>65</v>
      </c>
    </row>
    <row r="152" spans="1:6" ht="9.75">
      <c r="A152" s="20">
        <v>90</v>
      </c>
      <c r="B152" s="21" t="s">
        <v>227</v>
      </c>
      <c r="C152" s="22" t="s">
        <v>257</v>
      </c>
      <c r="D152" s="23" t="s">
        <v>258</v>
      </c>
      <c r="E152" s="24">
        <v>0.137</v>
      </c>
      <c r="F152" s="28" t="s">
        <v>82</v>
      </c>
    </row>
    <row r="153" spans="1:8" ht="9.75">
      <c r="A153" s="58"/>
      <c r="B153" s="59"/>
      <c r="C153" s="60"/>
      <c r="D153" s="53" t="s">
        <v>259</v>
      </c>
      <c r="E153" s="54"/>
      <c r="F153" s="64"/>
      <c r="G153" s="63"/>
      <c r="H153" s="54">
        <f>SUM(H126:H152)</f>
        <v>0</v>
      </c>
    </row>
    <row r="155" ht="9.75">
      <c r="B155" s="22" t="s">
        <v>260</v>
      </c>
    </row>
    <row r="156" spans="1:6" ht="9.75">
      <c r="A156" s="20">
        <v>91</v>
      </c>
      <c r="B156" s="21" t="s">
        <v>261</v>
      </c>
      <c r="C156" s="22" t="s">
        <v>262</v>
      </c>
      <c r="D156" s="23" t="s">
        <v>263</v>
      </c>
      <c r="E156" s="24">
        <v>46</v>
      </c>
      <c r="F156" s="28" t="s">
        <v>65</v>
      </c>
    </row>
    <row r="157" spans="1:6" ht="9.75">
      <c r="A157" s="20">
        <v>92</v>
      </c>
      <c r="B157" s="21" t="s">
        <v>62</v>
      </c>
      <c r="C157" s="22" t="s">
        <v>264</v>
      </c>
      <c r="D157" s="23" t="s">
        <v>265</v>
      </c>
      <c r="E157" s="24">
        <v>52.9</v>
      </c>
      <c r="F157" s="28" t="s">
        <v>65</v>
      </c>
    </row>
    <row r="158" spans="1:8" ht="9.75">
      <c r="A158" s="58"/>
      <c r="B158" s="59"/>
      <c r="C158" s="60"/>
      <c r="D158" s="53" t="s">
        <v>266</v>
      </c>
      <c r="E158" s="54"/>
      <c r="F158" s="64"/>
      <c r="G158" s="63"/>
      <c r="H158" s="54">
        <f>SUM(H156:H157)</f>
        <v>0</v>
      </c>
    </row>
    <row r="160" ht="9.75">
      <c r="B160" s="22" t="s">
        <v>267</v>
      </c>
    </row>
    <row r="161" spans="1:6" ht="20.25">
      <c r="A161" s="20">
        <v>93</v>
      </c>
      <c r="B161" s="21" t="s">
        <v>268</v>
      </c>
      <c r="C161" s="22" t="s">
        <v>269</v>
      </c>
      <c r="D161" s="23" t="s">
        <v>270</v>
      </c>
      <c r="E161" s="24">
        <v>54</v>
      </c>
      <c r="F161" s="28" t="s">
        <v>65</v>
      </c>
    </row>
    <row r="162" ht="9.75">
      <c r="D162" s="23" t="s">
        <v>240</v>
      </c>
    </row>
    <row r="163" spans="1:6" ht="9.75">
      <c r="A163" s="20">
        <v>94</v>
      </c>
      <c r="B163" s="21" t="s">
        <v>62</v>
      </c>
      <c r="C163" s="22" t="s">
        <v>271</v>
      </c>
      <c r="D163" s="23" t="s">
        <v>272</v>
      </c>
      <c r="E163" s="24">
        <v>55.1</v>
      </c>
      <c r="F163" s="28" t="s">
        <v>65</v>
      </c>
    </row>
    <row r="164" ht="9.75">
      <c r="D164" s="23" t="s">
        <v>273</v>
      </c>
    </row>
    <row r="165" spans="1:6" ht="9.75">
      <c r="A165" s="20">
        <v>95</v>
      </c>
      <c r="B165" s="21" t="s">
        <v>268</v>
      </c>
      <c r="C165" s="22" t="s">
        <v>274</v>
      </c>
      <c r="D165" s="23" t="s">
        <v>275</v>
      </c>
      <c r="E165" s="24">
        <v>19.8</v>
      </c>
      <c r="F165" s="28" t="s">
        <v>65</v>
      </c>
    </row>
    <row r="166" ht="9.75">
      <c r="D166" s="23" t="s">
        <v>276</v>
      </c>
    </row>
    <row r="167" spans="1:6" ht="9.75">
      <c r="A167" s="20">
        <v>96</v>
      </c>
      <c r="B167" s="21" t="s">
        <v>62</v>
      </c>
      <c r="C167" s="22" t="s">
        <v>277</v>
      </c>
      <c r="D167" s="23" t="s">
        <v>278</v>
      </c>
      <c r="E167" s="24">
        <v>20.2</v>
      </c>
      <c r="F167" s="28" t="s">
        <v>65</v>
      </c>
    </row>
    <row r="168" ht="9.75">
      <c r="D168" s="23" t="s">
        <v>279</v>
      </c>
    </row>
    <row r="169" spans="1:6" ht="9.75">
      <c r="A169" s="20">
        <v>97</v>
      </c>
      <c r="B169" s="21" t="s">
        <v>62</v>
      </c>
      <c r="C169" s="22" t="s">
        <v>280</v>
      </c>
      <c r="D169" s="23" t="s">
        <v>281</v>
      </c>
      <c r="E169" s="24">
        <v>20.2</v>
      </c>
      <c r="F169" s="28" t="s">
        <v>65</v>
      </c>
    </row>
    <row r="170" spans="1:6" ht="9.75">
      <c r="A170" s="20">
        <v>98</v>
      </c>
      <c r="B170" s="21" t="s">
        <v>268</v>
      </c>
      <c r="C170" s="22" t="s">
        <v>282</v>
      </c>
      <c r="D170" s="23" t="s">
        <v>283</v>
      </c>
      <c r="E170" s="24">
        <v>27</v>
      </c>
      <c r="F170" s="28" t="s">
        <v>65</v>
      </c>
    </row>
    <row r="171" ht="9.75">
      <c r="D171" s="23" t="s">
        <v>230</v>
      </c>
    </row>
    <row r="172" spans="1:6" ht="20.25">
      <c r="A172" s="20">
        <v>99</v>
      </c>
      <c r="B172" s="21" t="s">
        <v>268</v>
      </c>
      <c r="C172" s="22" t="s">
        <v>284</v>
      </c>
      <c r="D172" s="23" t="s">
        <v>285</v>
      </c>
      <c r="E172" s="24">
        <v>15</v>
      </c>
      <c r="F172" s="28" t="s">
        <v>151</v>
      </c>
    </row>
    <row r="173" spans="1:6" ht="9.75">
      <c r="A173" s="20">
        <v>100</v>
      </c>
      <c r="B173" s="21" t="s">
        <v>62</v>
      </c>
      <c r="C173" s="22" t="s">
        <v>286</v>
      </c>
      <c r="D173" s="23" t="s">
        <v>287</v>
      </c>
      <c r="E173" s="24">
        <v>15</v>
      </c>
      <c r="F173" s="28" t="s">
        <v>151</v>
      </c>
    </row>
    <row r="174" spans="1:6" ht="20.25">
      <c r="A174" s="20">
        <v>101</v>
      </c>
      <c r="B174" s="21" t="s">
        <v>268</v>
      </c>
      <c r="C174" s="22" t="s">
        <v>288</v>
      </c>
      <c r="D174" s="23" t="s">
        <v>289</v>
      </c>
      <c r="E174" s="24">
        <v>2</v>
      </c>
      <c r="F174" s="28" t="s">
        <v>151</v>
      </c>
    </row>
    <row r="175" spans="1:6" ht="9.75">
      <c r="A175" s="20">
        <v>102</v>
      </c>
      <c r="B175" s="21" t="s">
        <v>62</v>
      </c>
      <c r="C175" s="22" t="s">
        <v>290</v>
      </c>
      <c r="D175" s="23" t="s">
        <v>291</v>
      </c>
      <c r="E175" s="24">
        <v>2</v>
      </c>
      <c r="F175" s="28" t="s">
        <v>151</v>
      </c>
    </row>
    <row r="176" spans="1:6" ht="9.75">
      <c r="A176" s="20">
        <v>103</v>
      </c>
      <c r="B176" s="21" t="s">
        <v>268</v>
      </c>
      <c r="C176" s="22" t="s">
        <v>292</v>
      </c>
      <c r="D176" s="23" t="s">
        <v>293</v>
      </c>
      <c r="E176" s="24">
        <v>0.389</v>
      </c>
      <c r="F176" s="28" t="s">
        <v>82</v>
      </c>
    </row>
    <row r="177" spans="1:8" ht="9.75">
      <c r="A177" s="58"/>
      <c r="B177" s="59"/>
      <c r="C177" s="60"/>
      <c r="D177" s="53" t="s">
        <v>294</v>
      </c>
      <c r="E177" s="54"/>
      <c r="F177" s="64"/>
      <c r="G177" s="63"/>
      <c r="H177" s="54">
        <f>SUM(H161:H176)</f>
        <v>0</v>
      </c>
    </row>
    <row r="179" ht="9.75">
      <c r="B179" s="22" t="s">
        <v>295</v>
      </c>
    </row>
    <row r="180" spans="1:6" ht="20.25">
      <c r="A180" s="20">
        <v>104</v>
      </c>
      <c r="B180" s="21" t="s">
        <v>296</v>
      </c>
      <c r="C180" s="22" t="s">
        <v>297</v>
      </c>
      <c r="D180" s="23" t="s">
        <v>298</v>
      </c>
      <c r="E180" s="24">
        <v>5</v>
      </c>
      <c r="F180" s="28" t="s">
        <v>151</v>
      </c>
    </row>
    <row r="181" spans="1:6" ht="20.25">
      <c r="A181" s="20">
        <v>105</v>
      </c>
      <c r="B181" s="21" t="s">
        <v>296</v>
      </c>
      <c r="C181" s="22" t="s">
        <v>299</v>
      </c>
      <c r="D181" s="23" t="s">
        <v>300</v>
      </c>
      <c r="E181" s="24">
        <v>8</v>
      </c>
      <c r="F181" s="28" t="s">
        <v>151</v>
      </c>
    </row>
    <row r="182" spans="1:6" ht="20.25">
      <c r="A182" s="20">
        <v>106</v>
      </c>
      <c r="B182" s="21" t="s">
        <v>296</v>
      </c>
      <c r="C182" s="22" t="s">
        <v>301</v>
      </c>
      <c r="D182" s="23" t="s">
        <v>302</v>
      </c>
      <c r="E182" s="24">
        <v>5</v>
      </c>
      <c r="F182" s="28" t="s">
        <v>151</v>
      </c>
    </row>
    <row r="183" spans="1:6" ht="9.75">
      <c r="A183" s="20">
        <v>107</v>
      </c>
      <c r="B183" s="21" t="s">
        <v>296</v>
      </c>
      <c r="C183" s="22" t="s">
        <v>303</v>
      </c>
      <c r="D183" s="23" t="s">
        <v>304</v>
      </c>
      <c r="E183" s="24">
        <v>4</v>
      </c>
      <c r="F183" s="28" t="s">
        <v>100</v>
      </c>
    </row>
    <row r="184" spans="1:6" ht="9.75">
      <c r="A184" s="20">
        <v>108</v>
      </c>
      <c r="B184" s="21" t="s">
        <v>296</v>
      </c>
      <c r="C184" s="22" t="s">
        <v>305</v>
      </c>
      <c r="D184" s="23" t="s">
        <v>306</v>
      </c>
      <c r="E184" s="24">
        <v>1</v>
      </c>
      <c r="F184" s="28" t="s">
        <v>100</v>
      </c>
    </row>
    <row r="185" spans="1:6" ht="20.25">
      <c r="A185" s="20">
        <v>109</v>
      </c>
      <c r="B185" s="21" t="s">
        <v>296</v>
      </c>
      <c r="C185" s="22" t="s">
        <v>307</v>
      </c>
      <c r="D185" s="23" t="s">
        <v>308</v>
      </c>
      <c r="E185" s="24">
        <v>1</v>
      </c>
      <c r="F185" s="28" t="s">
        <v>100</v>
      </c>
    </row>
    <row r="186" spans="1:6" ht="9.75">
      <c r="A186" s="20">
        <v>110</v>
      </c>
      <c r="B186" s="21" t="s">
        <v>62</v>
      </c>
      <c r="C186" s="22" t="s">
        <v>309</v>
      </c>
      <c r="D186" s="23" t="s">
        <v>310</v>
      </c>
      <c r="E186" s="24">
        <v>1</v>
      </c>
      <c r="F186" s="28" t="s">
        <v>100</v>
      </c>
    </row>
    <row r="187" spans="1:6" ht="9.75">
      <c r="A187" s="20">
        <v>111</v>
      </c>
      <c r="B187" s="21" t="s">
        <v>296</v>
      </c>
      <c r="C187" s="22" t="s">
        <v>311</v>
      </c>
      <c r="D187" s="23" t="s">
        <v>312</v>
      </c>
      <c r="E187" s="24">
        <v>2</v>
      </c>
      <c r="F187" s="28" t="s">
        <v>100</v>
      </c>
    </row>
    <row r="188" spans="1:6" ht="9.75">
      <c r="A188" s="20">
        <v>112</v>
      </c>
      <c r="B188" s="21" t="s">
        <v>62</v>
      </c>
      <c r="C188" s="22" t="s">
        <v>313</v>
      </c>
      <c r="D188" s="23" t="s">
        <v>314</v>
      </c>
      <c r="E188" s="24">
        <v>1</v>
      </c>
      <c r="F188" s="28" t="s">
        <v>100</v>
      </c>
    </row>
    <row r="189" spans="1:6" ht="9.75">
      <c r="A189" s="20">
        <v>113</v>
      </c>
      <c r="B189" s="21" t="s">
        <v>62</v>
      </c>
      <c r="C189" s="22" t="s">
        <v>315</v>
      </c>
      <c r="D189" s="23" t="s">
        <v>316</v>
      </c>
      <c r="E189" s="24">
        <v>1</v>
      </c>
      <c r="F189" s="28" t="s">
        <v>100</v>
      </c>
    </row>
    <row r="190" spans="1:6" ht="9.75">
      <c r="A190" s="20">
        <v>114</v>
      </c>
      <c r="B190" s="21" t="s">
        <v>296</v>
      </c>
      <c r="C190" s="22" t="s">
        <v>317</v>
      </c>
      <c r="D190" s="23" t="s">
        <v>318</v>
      </c>
      <c r="E190" s="24">
        <v>18</v>
      </c>
      <c r="F190" s="28" t="s">
        <v>151</v>
      </c>
    </row>
    <row r="191" spans="1:6" ht="9.75">
      <c r="A191" s="20">
        <v>115</v>
      </c>
      <c r="B191" s="21" t="s">
        <v>296</v>
      </c>
      <c r="C191" s="22" t="s">
        <v>319</v>
      </c>
      <c r="D191" s="23" t="s">
        <v>320</v>
      </c>
      <c r="E191" s="24">
        <v>0.047</v>
      </c>
      <c r="F191" s="28" t="s">
        <v>82</v>
      </c>
    </row>
    <row r="192" spans="1:8" ht="9.75">
      <c r="A192" s="58"/>
      <c r="B192" s="59"/>
      <c r="C192" s="60"/>
      <c r="D192" s="53" t="s">
        <v>321</v>
      </c>
      <c r="E192" s="54"/>
      <c r="F192" s="64"/>
      <c r="G192" s="63"/>
      <c r="H192" s="54">
        <f>SUM(H180:H191)</f>
        <v>0</v>
      </c>
    </row>
    <row r="194" ht="9.75">
      <c r="B194" s="22" t="s">
        <v>322</v>
      </c>
    </row>
    <row r="195" spans="1:6" ht="9.75">
      <c r="A195" s="20">
        <v>116</v>
      </c>
      <c r="B195" s="21" t="s">
        <v>296</v>
      </c>
      <c r="C195" s="22" t="s">
        <v>323</v>
      </c>
      <c r="D195" s="23" t="s">
        <v>324</v>
      </c>
      <c r="E195" s="24">
        <v>15</v>
      </c>
      <c r="F195" s="28" t="s">
        <v>151</v>
      </c>
    </row>
    <row r="196" spans="1:6" ht="9.75">
      <c r="A196" s="20">
        <v>117</v>
      </c>
      <c r="B196" s="21" t="s">
        <v>296</v>
      </c>
      <c r="C196" s="22" t="s">
        <v>325</v>
      </c>
      <c r="D196" s="23" t="s">
        <v>326</v>
      </c>
      <c r="E196" s="24">
        <v>2</v>
      </c>
      <c r="F196" s="28" t="s">
        <v>151</v>
      </c>
    </row>
    <row r="197" spans="1:6" ht="9.75">
      <c r="A197" s="20">
        <v>118</v>
      </c>
      <c r="B197" s="21" t="s">
        <v>296</v>
      </c>
      <c r="C197" s="22" t="s">
        <v>327</v>
      </c>
      <c r="D197" s="23" t="s">
        <v>328</v>
      </c>
      <c r="E197" s="24">
        <v>9</v>
      </c>
      <c r="F197" s="28" t="s">
        <v>100</v>
      </c>
    </row>
    <row r="198" spans="1:6" ht="9.75">
      <c r="A198" s="20">
        <v>119</v>
      </c>
      <c r="B198" s="21" t="s">
        <v>296</v>
      </c>
      <c r="C198" s="22" t="s">
        <v>329</v>
      </c>
      <c r="D198" s="23" t="s">
        <v>330</v>
      </c>
      <c r="E198" s="24">
        <v>5</v>
      </c>
      <c r="F198" s="28" t="s">
        <v>100</v>
      </c>
    </row>
    <row r="199" spans="1:6" ht="9.75">
      <c r="A199" s="20">
        <v>120</v>
      </c>
      <c r="B199" s="21" t="s">
        <v>296</v>
      </c>
      <c r="C199" s="22" t="s">
        <v>331</v>
      </c>
      <c r="D199" s="23" t="s">
        <v>332</v>
      </c>
      <c r="E199" s="24">
        <v>3</v>
      </c>
      <c r="F199" s="28" t="s">
        <v>100</v>
      </c>
    </row>
    <row r="200" spans="1:6" ht="9.75">
      <c r="A200" s="20">
        <v>121</v>
      </c>
      <c r="B200" s="21" t="s">
        <v>296</v>
      </c>
      <c r="C200" s="22" t="s">
        <v>333</v>
      </c>
      <c r="D200" s="23" t="s">
        <v>334</v>
      </c>
      <c r="E200" s="24">
        <v>1</v>
      </c>
      <c r="F200" s="28" t="s">
        <v>100</v>
      </c>
    </row>
    <row r="201" spans="1:6" ht="9.75">
      <c r="A201" s="20">
        <v>122</v>
      </c>
      <c r="B201" s="21" t="s">
        <v>62</v>
      </c>
      <c r="C201" s="22" t="s">
        <v>335</v>
      </c>
      <c r="D201" s="23" t="s">
        <v>336</v>
      </c>
      <c r="E201" s="24">
        <v>1</v>
      </c>
      <c r="F201" s="28" t="s">
        <v>100</v>
      </c>
    </row>
    <row r="202" spans="1:6" ht="9.75">
      <c r="A202" s="20">
        <v>123</v>
      </c>
      <c r="B202" s="21" t="s">
        <v>296</v>
      </c>
      <c r="C202" s="22" t="s">
        <v>337</v>
      </c>
      <c r="D202" s="23" t="s">
        <v>338</v>
      </c>
      <c r="E202" s="24">
        <v>17</v>
      </c>
      <c r="F202" s="28" t="s">
        <v>151</v>
      </c>
    </row>
    <row r="203" spans="1:6" ht="9.75">
      <c r="A203" s="20">
        <v>124</v>
      </c>
      <c r="B203" s="21" t="s">
        <v>296</v>
      </c>
      <c r="C203" s="22" t="s">
        <v>339</v>
      </c>
      <c r="D203" s="23" t="s">
        <v>340</v>
      </c>
      <c r="E203" s="24">
        <v>17</v>
      </c>
      <c r="F203" s="28" t="s">
        <v>151</v>
      </c>
    </row>
    <row r="204" spans="1:8" ht="9.75">
      <c r="A204" s="58"/>
      <c r="B204" s="59"/>
      <c r="C204" s="60"/>
      <c r="D204" s="53" t="s">
        <v>341</v>
      </c>
      <c r="E204" s="54"/>
      <c r="F204" s="64"/>
      <c r="G204" s="63"/>
      <c r="H204" s="54">
        <f>SUM(H195:H203)</f>
        <v>0</v>
      </c>
    </row>
    <row r="206" ht="9.75">
      <c r="B206" s="22" t="s">
        <v>342</v>
      </c>
    </row>
    <row r="207" spans="1:6" ht="20.25">
      <c r="A207" s="20">
        <v>125</v>
      </c>
      <c r="B207" s="21" t="s">
        <v>296</v>
      </c>
      <c r="C207" s="22" t="s">
        <v>343</v>
      </c>
      <c r="D207" s="23" t="s">
        <v>344</v>
      </c>
      <c r="E207" s="24">
        <v>1</v>
      </c>
      <c r="F207" s="28" t="s">
        <v>100</v>
      </c>
    </row>
    <row r="208" spans="1:6" ht="9.75">
      <c r="A208" s="20">
        <v>126</v>
      </c>
      <c r="B208" s="21" t="s">
        <v>62</v>
      </c>
      <c r="C208" s="22" t="s">
        <v>345</v>
      </c>
      <c r="D208" s="23" t="s">
        <v>346</v>
      </c>
      <c r="E208" s="24">
        <v>1</v>
      </c>
      <c r="F208" s="28" t="s">
        <v>100</v>
      </c>
    </row>
    <row r="209" spans="1:6" ht="9.75">
      <c r="A209" s="20">
        <v>127</v>
      </c>
      <c r="B209" s="21" t="s">
        <v>296</v>
      </c>
      <c r="C209" s="22" t="s">
        <v>347</v>
      </c>
      <c r="D209" s="23" t="s">
        <v>348</v>
      </c>
      <c r="E209" s="24">
        <v>1</v>
      </c>
      <c r="F209" s="28" t="s">
        <v>100</v>
      </c>
    </row>
    <row r="210" spans="1:6" ht="9.75">
      <c r="A210" s="20">
        <v>128</v>
      </c>
      <c r="B210" s="21" t="s">
        <v>62</v>
      </c>
      <c r="C210" s="22" t="s">
        <v>349</v>
      </c>
      <c r="D210" s="23" t="s">
        <v>350</v>
      </c>
      <c r="E210" s="24">
        <v>1</v>
      </c>
      <c r="F210" s="28" t="s">
        <v>100</v>
      </c>
    </row>
    <row r="211" spans="1:6" ht="9.75">
      <c r="A211" s="20">
        <v>129</v>
      </c>
      <c r="B211" s="21" t="s">
        <v>296</v>
      </c>
      <c r="C211" s="22" t="s">
        <v>351</v>
      </c>
      <c r="D211" s="23" t="s">
        <v>352</v>
      </c>
      <c r="E211" s="24">
        <v>2</v>
      </c>
      <c r="F211" s="28" t="s">
        <v>100</v>
      </c>
    </row>
    <row r="212" spans="1:6" ht="9.75">
      <c r="A212" s="20">
        <v>130</v>
      </c>
      <c r="B212" s="21" t="s">
        <v>62</v>
      </c>
      <c r="C212" s="22" t="s">
        <v>353</v>
      </c>
      <c r="D212" s="23" t="s">
        <v>354</v>
      </c>
      <c r="E212" s="24">
        <v>1</v>
      </c>
      <c r="F212" s="28" t="s">
        <v>100</v>
      </c>
    </row>
    <row r="213" spans="1:6" ht="9.75">
      <c r="A213" s="20">
        <v>131</v>
      </c>
      <c r="B213" s="21" t="s">
        <v>62</v>
      </c>
      <c r="C213" s="22" t="s">
        <v>355</v>
      </c>
      <c r="D213" s="23" t="s">
        <v>356</v>
      </c>
      <c r="E213" s="24">
        <v>1</v>
      </c>
      <c r="F213" s="28" t="s">
        <v>100</v>
      </c>
    </row>
    <row r="214" spans="1:6" ht="9.75">
      <c r="A214" s="20">
        <v>132</v>
      </c>
      <c r="B214" s="21" t="s">
        <v>296</v>
      </c>
      <c r="C214" s="22" t="s">
        <v>357</v>
      </c>
      <c r="D214" s="23" t="s">
        <v>358</v>
      </c>
      <c r="E214" s="24">
        <v>1</v>
      </c>
      <c r="F214" s="28" t="s">
        <v>100</v>
      </c>
    </row>
    <row r="215" spans="1:6" ht="9.75">
      <c r="A215" s="20">
        <v>133</v>
      </c>
      <c r="B215" s="21" t="s">
        <v>62</v>
      </c>
      <c r="C215" s="22" t="s">
        <v>359</v>
      </c>
      <c r="D215" s="23" t="s">
        <v>360</v>
      </c>
      <c r="E215" s="24">
        <v>1</v>
      </c>
      <c r="F215" s="28" t="s">
        <v>100</v>
      </c>
    </row>
    <row r="216" spans="1:6" ht="9.75">
      <c r="A216" s="20">
        <v>134</v>
      </c>
      <c r="B216" s="21" t="s">
        <v>296</v>
      </c>
      <c r="C216" s="22" t="s">
        <v>361</v>
      </c>
      <c r="D216" s="23" t="s">
        <v>362</v>
      </c>
      <c r="E216" s="24">
        <v>1</v>
      </c>
      <c r="F216" s="28" t="s">
        <v>363</v>
      </c>
    </row>
    <row r="217" spans="1:6" ht="9.75">
      <c r="A217" s="20">
        <v>135</v>
      </c>
      <c r="B217" s="21" t="s">
        <v>62</v>
      </c>
      <c r="C217" s="22" t="s">
        <v>364</v>
      </c>
      <c r="D217" s="23" t="s">
        <v>365</v>
      </c>
      <c r="E217" s="24">
        <v>1</v>
      </c>
      <c r="F217" s="28" t="s">
        <v>100</v>
      </c>
    </row>
    <row r="218" spans="1:6" ht="9.75">
      <c r="A218" s="20">
        <v>136</v>
      </c>
      <c r="B218" s="21" t="s">
        <v>296</v>
      </c>
      <c r="C218" s="22" t="s">
        <v>366</v>
      </c>
      <c r="D218" s="23" t="s">
        <v>367</v>
      </c>
      <c r="E218" s="24">
        <v>2</v>
      </c>
      <c r="F218" s="28" t="s">
        <v>100</v>
      </c>
    </row>
    <row r="219" spans="1:6" ht="20.25">
      <c r="A219" s="20">
        <v>137</v>
      </c>
      <c r="B219" s="21" t="s">
        <v>296</v>
      </c>
      <c r="C219" s="22" t="s">
        <v>368</v>
      </c>
      <c r="D219" s="23" t="s">
        <v>369</v>
      </c>
      <c r="E219" s="24">
        <v>2</v>
      </c>
      <c r="F219" s="28" t="s">
        <v>100</v>
      </c>
    </row>
    <row r="220" spans="1:6" ht="9.75">
      <c r="A220" s="20">
        <v>138</v>
      </c>
      <c r="B220" s="21" t="s">
        <v>296</v>
      </c>
      <c r="C220" s="22" t="s">
        <v>370</v>
      </c>
      <c r="D220" s="23" t="s">
        <v>371</v>
      </c>
      <c r="E220" s="24">
        <v>1</v>
      </c>
      <c r="F220" s="28" t="s">
        <v>100</v>
      </c>
    </row>
    <row r="221" spans="1:6" ht="9.75">
      <c r="A221" s="20">
        <v>139</v>
      </c>
      <c r="B221" s="21" t="s">
        <v>62</v>
      </c>
      <c r="C221" s="22" t="s">
        <v>372</v>
      </c>
      <c r="D221" s="23" t="s">
        <v>373</v>
      </c>
      <c r="E221" s="24">
        <v>1</v>
      </c>
      <c r="F221" s="28" t="s">
        <v>100</v>
      </c>
    </row>
    <row r="222" spans="1:6" ht="9.75">
      <c r="A222" s="20">
        <v>140</v>
      </c>
      <c r="B222" s="21" t="s">
        <v>62</v>
      </c>
      <c r="C222" s="22" t="s">
        <v>374</v>
      </c>
      <c r="D222" s="23" t="s">
        <v>375</v>
      </c>
      <c r="E222" s="24">
        <v>1</v>
      </c>
      <c r="F222" s="28" t="s">
        <v>100</v>
      </c>
    </row>
    <row r="223" spans="1:6" ht="9.75">
      <c r="A223" s="20">
        <v>141</v>
      </c>
      <c r="B223" s="21" t="s">
        <v>296</v>
      </c>
      <c r="C223" s="22" t="s">
        <v>376</v>
      </c>
      <c r="D223" s="23" t="s">
        <v>377</v>
      </c>
      <c r="E223" s="24">
        <v>2</v>
      </c>
      <c r="F223" s="28" t="s">
        <v>100</v>
      </c>
    </row>
    <row r="224" spans="1:6" ht="9.75">
      <c r="A224" s="20">
        <v>142</v>
      </c>
      <c r="B224" s="21" t="s">
        <v>62</v>
      </c>
      <c r="C224" s="22" t="s">
        <v>378</v>
      </c>
      <c r="D224" s="23" t="s">
        <v>379</v>
      </c>
      <c r="E224" s="24">
        <v>2</v>
      </c>
      <c r="F224" s="28" t="s">
        <v>100</v>
      </c>
    </row>
    <row r="225" spans="1:6" ht="9.75">
      <c r="A225" s="20">
        <v>143</v>
      </c>
      <c r="B225" s="21" t="s">
        <v>296</v>
      </c>
      <c r="C225" s="22" t="s">
        <v>380</v>
      </c>
      <c r="D225" s="23" t="s">
        <v>381</v>
      </c>
      <c r="E225" s="24">
        <v>1</v>
      </c>
      <c r="F225" s="28" t="s">
        <v>100</v>
      </c>
    </row>
    <row r="226" spans="1:6" ht="9.75">
      <c r="A226" s="20">
        <v>144</v>
      </c>
      <c r="B226" s="21" t="s">
        <v>62</v>
      </c>
      <c r="C226" s="22" t="s">
        <v>382</v>
      </c>
      <c r="D226" s="23" t="s">
        <v>383</v>
      </c>
      <c r="E226" s="24">
        <v>1</v>
      </c>
      <c r="F226" s="28" t="s">
        <v>100</v>
      </c>
    </row>
    <row r="227" spans="1:6" ht="9.75">
      <c r="A227" s="20">
        <v>145</v>
      </c>
      <c r="B227" s="21" t="s">
        <v>296</v>
      </c>
      <c r="C227" s="22" t="s">
        <v>384</v>
      </c>
      <c r="D227" s="23" t="s">
        <v>385</v>
      </c>
      <c r="E227" s="24">
        <v>2</v>
      </c>
      <c r="F227" s="28" t="s">
        <v>100</v>
      </c>
    </row>
    <row r="228" spans="1:6" ht="9.75">
      <c r="A228" s="20">
        <v>146</v>
      </c>
      <c r="B228" s="21" t="s">
        <v>62</v>
      </c>
      <c r="C228" s="22" t="s">
        <v>386</v>
      </c>
      <c r="D228" s="23" t="s">
        <v>387</v>
      </c>
      <c r="E228" s="24">
        <v>2</v>
      </c>
      <c r="F228" s="28" t="s">
        <v>100</v>
      </c>
    </row>
    <row r="229" spans="1:6" ht="9.75">
      <c r="A229" s="20">
        <v>147</v>
      </c>
      <c r="B229" s="21" t="s">
        <v>296</v>
      </c>
      <c r="C229" s="22" t="s">
        <v>388</v>
      </c>
      <c r="D229" s="23" t="s">
        <v>389</v>
      </c>
      <c r="E229" s="24">
        <v>1</v>
      </c>
      <c r="F229" s="28" t="s">
        <v>100</v>
      </c>
    </row>
    <row r="230" spans="1:6" ht="9.75">
      <c r="A230" s="20">
        <v>148</v>
      </c>
      <c r="B230" s="21" t="s">
        <v>62</v>
      </c>
      <c r="C230" s="22" t="s">
        <v>390</v>
      </c>
      <c r="D230" s="23" t="s">
        <v>387</v>
      </c>
      <c r="E230" s="24">
        <v>1</v>
      </c>
      <c r="F230" s="28" t="s">
        <v>100</v>
      </c>
    </row>
    <row r="231" spans="1:6" ht="9.75">
      <c r="A231" s="20">
        <v>149</v>
      </c>
      <c r="B231" s="21" t="s">
        <v>296</v>
      </c>
      <c r="C231" s="22" t="s">
        <v>391</v>
      </c>
      <c r="D231" s="23" t="s">
        <v>392</v>
      </c>
      <c r="E231" s="24">
        <v>1</v>
      </c>
      <c r="F231" s="28" t="s">
        <v>100</v>
      </c>
    </row>
    <row r="232" spans="1:6" ht="9.75">
      <c r="A232" s="20">
        <v>150</v>
      </c>
      <c r="B232" s="21" t="s">
        <v>296</v>
      </c>
      <c r="C232" s="22" t="s">
        <v>393</v>
      </c>
      <c r="D232" s="23" t="s">
        <v>394</v>
      </c>
      <c r="E232" s="24">
        <v>0.1</v>
      </c>
      <c r="F232" s="28" t="s">
        <v>82</v>
      </c>
    </row>
    <row r="233" spans="1:8" ht="9.75">
      <c r="A233" s="58"/>
      <c r="B233" s="59"/>
      <c r="C233" s="60"/>
      <c r="D233" s="53" t="s">
        <v>395</v>
      </c>
      <c r="E233" s="54"/>
      <c r="F233" s="64"/>
      <c r="G233" s="63"/>
      <c r="H233" s="54">
        <f>SUM(H207:H232)</f>
        <v>0</v>
      </c>
    </row>
    <row r="235" ht="9.75">
      <c r="B235" s="22" t="s">
        <v>396</v>
      </c>
    </row>
    <row r="236" spans="1:6" ht="9.75">
      <c r="A236" s="20">
        <v>151</v>
      </c>
      <c r="B236" s="21" t="s">
        <v>397</v>
      </c>
      <c r="C236" s="22" t="s">
        <v>398</v>
      </c>
      <c r="D236" s="23" t="s">
        <v>399</v>
      </c>
      <c r="E236" s="24">
        <v>4</v>
      </c>
      <c r="F236" s="28" t="s">
        <v>100</v>
      </c>
    </row>
    <row r="237" spans="1:6" ht="9.75">
      <c r="A237" s="20">
        <v>152</v>
      </c>
      <c r="B237" s="21" t="s">
        <v>62</v>
      </c>
      <c r="C237" s="22" t="s">
        <v>400</v>
      </c>
      <c r="D237" s="23" t="s">
        <v>401</v>
      </c>
      <c r="E237" s="24">
        <v>2</v>
      </c>
      <c r="F237" s="28" t="s">
        <v>100</v>
      </c>
    </row>
    <row r="238" spans="1:6" ht="9.75">
      <c r="A238" s="20">
        <v>153</v>
      </c>
      <c r="B238" s="21" t="s">
        <v>62</v>
      </c>
      <c r="C238" s="22" t="s">
        <v>402</v>
      </c>
      <c r="D238" s="23" t="s">
        <v>403</v>
      </c>
      <c r="E238" s="24">
        <v>2</v>
      </c>
      <c r="F238" s="28" t="s">
        <v>100</v>
      </c>
    </row>
    <row r="239" spans="1:6" ht="9.75">
      <c r="A239" s="20">
        <v>154</v>
      </c>
      <c r="B239" s="21" t="s">
        <v>397</v>
      </c>
      <c r="C239" s="22" t="s">
        <v>404</v>
      </c>
      <c r="D239" s="23" t="s">
        <v>405</v>
      </c>
      <c r="E239" s="24">
        <v>0.033</v>
      </c>
      <c r="F239" s="28" t="s">
        <v>82</v>
      </c>
    </row>
    <row r="240" spans="1:8" ht="9.75">
      <c r="A240" s="58"/>
      <c r="B240" s="59"/>
      <c r="C240" s="60"/>
      <c r="D240" s="53" t="s">
        <v>406</v>
      </c>
      <c r="E240" s="54"/>
      <c r="F240" s="64"/>
      <c r="G240" s="63"/>
      <c r="H240" s="54">
        <f>SUM(H236:H239)</f>
        <v>0</v>
      </c>
    </row>
    <row r="241" spans="1:13" s="141" customFormat="1" ht="9.75">
      <c r="A241" s="142"/>
      <c r="B241" s="148"/>
      <c r="C241" s="143"/>
      <c r="D241" s="91"/>
      <c r="E241" s="90"/>
      <c r="F241" s="92"/>
      <c r="G241" s="147"/>
      <c r="H241" s="90"/>
      <c r="I241" s="146"/>
      <c r="J241" s="146"/>
      <c r="K241" s="146"/>
      <c r="L241" s="146"/>
      <c r="M241" s="146"/>
    </row>
    <row r="242" spans="1:13" s="122" customFormat="1" ht="9.75">
      <c r="A242" s="123"/>
      <c r="B242" s="124" t="s">
        <v>407</v>
      </c>
      <c r="C242" s="124"/>
      <c r="D242" s="125"/>
      <c r="E242" s="126"/>
      <c r="F242" s="92"/>
      <c r="G242" s="128"/>
      <c r="H242" s="128"/>
      <c r="I242" s="127"/>
      <c r="J242" s="127"/>
      <c r="K242" s="127"/>
      <c r="L242" s="127"/>
      <c r="M242" s="127"/>
    </row>
    <row r="243" spans="1:13" s="122" customFormat="1" ht="9.75">
      <c r="A243" s="123">
        <v>155</v>
      </c>
      <c r="B243" s="129" t="s">
        <v>408</v>
      </c>
      <c r="C243" s="124" t="s">
        <v>409</v>
      </c>
      <c r="D243" s="125" t="s">
        <v>410</v>
      </c>
      <c r="E243" s="126">
        <v>12</v>
      </c>
      <c r="F243" s="92" t="s">
        <v>100</v>
      </c>
      <c r="G243" s="128"/>
      <c r="H243" s="128"/>
      <c r="I243" s="127"/>
      <c r="J243" s="127"/>
      <c r="K243" s="127"/>
      <c r="L243" s="127"/>
      <c r="M243" s="127"/>
    </row>
    <row r="244" spans="1:13" s="122" customFormat="1" ht="9.75">
      <c r="A244" s="123">
        <v>156</v>
      </c>
      <c r="B244" s="129" t="s">
        <v>62</v>
      </c>
      <c r="C244" s="124" t="s">
        <v>411</v>
      </c>
      <c r="D244" s="125" t="s">
        <v>412</v>
      </c>
      <c r="E244" s="126">
        <v>12</v>
      </c>
      <c r="F244" s="92" t="s">
        <v>100</v>
      </c>
      <c r="G244" s="128"/>
      <c r="H244" s="128"/>
      <c r="I244" s="127"/>
      <c r="J244" s="127"/>
      <c r="K244" s="127"/>
      <c r="L244" s="127"/>
      <c r="M244" s="127"/>
    </row>
    <row r="245" spans="1:13" s="122" customFormat="1" ht="9.75">
      <c r="A245" s="123">
        <v>157</v>
      </c>
      <c r="B245" s="129" t="s">
        <v>408</v>
      </c>
      <c r="C245" s="124" t="s">
        <v>413</v>
      </c>
      <c r="D245" s="125" t="s">
        <v>414</v>
      </c>
      <c r="E245" s="126">
        <v>54</v>
      </c>
      <c r="F245" s="92" t="s">
        <v>151</v>
      </c>
      <c r="G245" s="128"/>
      <c r="H245" s="128"/>
      <c r="I245" s="127"/>
      <c r="J245" s="127"/>
      <c r="K245" s="127"/>
      <c r="L245" s="127"/>
      <c r="M245" s="127"/>
    </row>
    <row r="246" spans="1:13" s="122" customFormat="1" ht="9.75">
      <c r="A246" s="123"/>
      <c r="B246" s="129"/>
      <c r="C246" s="124"/>
      <c r="D246" s="125" t="s">
        <v>415</v>
      </c>
      <c r="E246" s="126"/>
      <c r="F246" s="92"/>
      <c r="G246" s="128"/>
      <c r="H246" s="128"/>
      <c r="I246" s="127"/>
      <c r="J246" s="127"/>
      <c r="K246" s="127"/>
      <c r="L246" s="127"/>
      <c r="M246" s="127"/>
    </row>
    <row r="247" spans="1:13" s="122" customFormat="1" ht="9.75">
      <c r="A247" s="123">
        <v>158</v>
      </c>
      <c r="B247" s="129" t="s">
        <v>408</v>
      </c>
      <c r="C247" s="124" t="s">
        <v>416</v>
      </c>
      <c r="D247" s="125" t="s">
        <v>417</v>
      </c>
      <c r="E247" s="126">
        <v>15.3</v>
      </c>
      <c r="F247" s="92" t="s">
        <v>151</v>
      </c>
      <c r="G247" s="128"/>
      <c r="H247" s="128"/>
      <c r="I247" s="127"/>
      <c r="J247" s="127"/>
      <c r="K247" s="127"/>
      <c r="L247" s="127"/>
      <c r="M247" s="127"/>
    </row>
    <row r="248" spans="1:13" s="122" customFormat="1" ht="9.75">
      <c r="A248" s="123"/>
      <c r="B248" s="129"/>
      <c r="C248" s="124"/>
      <c r="D248" s="125" t="s">
        <v>418</v>
      </c>
      <c r="E248" s="126"/>
      <c r="F248" s="92"/>
      <c r="G248" s="128"/>
      <c r="H248" s="128"/>
      <c r="I248" s="127"/>
      <c r="J248" s="127"/>
      <c r="K248" s="127"/>
      <c r="L248" s="127"/>
      <c r="M248" s="127"/>
    </row>
    <row r="249" spans="1:13" s="122" customFormat="1" ht="9.75">
      <c r="A249" s="123">
        <v>159</v>
      </c>
      <c r="B249" s="129" t="s">
        <v>62</v>
      </c>
      <c r="C249" s="124" t="s">
        <v>419</v>
      </c>
      <c r="D249" s="125" t="s">
        <v>420</v>
      </c>
      <c r="E249" s="126">
        <v>1.56</v>
      </c>
      <c r="F249" s="92" t="s">
        <v>35</v>
      </c>
      <c r="G249" s="128"/>
      <c r="H249" s="128"/>
      <c r="I249" s="127"/>
      <c r="J249" s="127"/>
      <c r="K249" s="127"/>
      <c r="L249" s="127"/>
      <c r="M249" s="127"/>
    </row>
    <row r="250" spans="1:13" s="122" customFormat="1" ht="9.75">
      <c r="A250" s="123">
        <v>160</v>
      </c>
      <c r="B250" s="129" t="s">
        <v>408</v>
      </c>
      <c r="C250" s="124" t="s">
        <v>421</v>
      </c>
      <c r="D250" s="125" t="s">
        <v>422</v>
      </c>
      <c r="E250" s="126">
        <v>25.1</v>
      </c>
      <c r="F250" s="92" t="s">
        <v>65</v>
      </c>
      <c r="G250" s="128"/>
      <c r="H250" s="128"/>
      <c r="I250" s="127"/>
      <c r="J250" s="127"/>
      <c r="K250" s="127"/>
      <c r="L250" s="127"/>
      <c r="M250" s="127"/>
    </row>
    <row r="251" spans="1:13" s="122" customFormat="1" ht="9.75">
      <c r="A251" s="123"/>
      <c r="B251" s="129"/>
      <c r="C251" s="124"/>
      <c r="D251" s="125" t="s">
        <v>423</v>
      </c>
      <c r="E251" s="126"/>
      <c r="F251" s="92"/>
      <c r="G251" s="128"/>
      <c r="H251" s="128"/>
      <c r="I251" s="127"/>
      <c r="J251" s="127"/>
      <c r="K251" s="127"/>
      <c r="L251" s="127"/>
      <c r="M251" s="127"/>
    </row>
    <row r="252" spans="1:13" s="122" customFormat="1" ht="9.75">
      <c r="A252" s="123">
        <v>161</v>
      </c>
      <c r="B252" s="129" t="s">
        <v>62</v>
      </c>
      <c r="C252" s="124" t="s">
        <v>424</v>
      </c>
      <c r="D252" s="125" t="s">
        <v>425</v>
      </c>
      <c r="E252" s="126">
        <v>27.7</v>
      </c>
      <c r="F252" s="92" t="s">
        <v>65</v>
      </c>
      <c r="G252" s="128"/>
      <c r="H252" s="128"/>
      <c r="I252" s="127"/>
      <c r="J252" s="127"/>
      <c r="K252" s="127"/>
      <c r="L252" s="127"/>
      <c r="M252" s="127"/>
    </row>
    <row r="253" spans="1:13" s="122" customFormat="1" ht="9.75">
      <c r="A253" s="123"/>
      <c r="B253" s="129"/>
      <c r="C253" s="124"/>
      <c r="D253" s="125" t="s">
        <v>426</v>
      </c>
      <c r="E253" s="126"/>
      <c r="F253" s="92"/>
      <c r="G253" s="128"/>
      <c r="H253" s="128"/>
      <c r="I253" s="127"/>
      <c r="J253" s="127"/>
      <c r="K253" s="127"/>
      <c r="L253" s="127"/>
      <c r="M253" s="127"/>
    </row>
    <row r="254" spans="1:13" s="122" customFormat="1" ht="20.25">
      <c r="A254" s="123">
        <v>162</v>
      </c>
      <c r="B254" s="129" t="s">
        <v>408</v>
      </c>
      <c r="C254" s="124" t="s">
        <v>427</v>
      </c>
      <c r="D254" s="125" t="s">
        <v>428</v>
      </c>
      <c r="E254" s="126">
        <v>46</v>
      </c>
      <c r="F254" s="92" t="s">
        <v>65</v>
      </c>
      <c r="G254" s="128"/>
      <c r="H254" s="128"/>
      <c r="I254" s="127"/>
      <c r="J254" s="127"/>
      <c r="K254" s="127"/>
      <c r="L254" s="127"/>
      <c r="M254" s="127"/>
    </row>
    <row r="255" spans="1:13" s="122" customFormat="1" ht="9.75">
      <c r="A255" s="123">
        <v>163</v>
      </c>
      <c r="B255" s="129" t="s">
        <v>62</v>
      </c>
      <c r="C255" s="124" t="s">
        <v>429</v>
      </c>
      <c r="D255" s="125" t="s">
        <v>430</v>
      </c>
      <c r="E255" s="126">
        <v>81.6</v>
      </c>
      <c r="F255" s="92" t="s">
        <v>151</v>
      </c>
      <c r="G255" s="128"/>
      <c r="H255" s="128"/>
      <c r="I255" s="127"/>
      <c r="J255" s="127"/>
      <c r="K255" s="127"/>
      <c r="L255" s="127"/>
      <c r="M255" s="127"/>
    </row>
    <row r="256" spans="1:13" s="122" customFormat="1" ht="9.75">
      <c r="A256" s="123">
        <v>164</v>
      </c>
      <c r="B256" s="129" t="s">
        <v>408</v>
      </c>
      <c r="C256" s="124" t="s">
        <v>431</v>
      </c>
      <c r="D256" s="125" t="s">
        <v>432</v>
      </c>
      <c r="E256" s="126">
        <v>46</v>
      </c>
      <c r="F256" s="92" t="s">
        <v>65</v>
      </c>
      <c r="G256" s="128"/>
      <c r="H256" s="128"/>
      <c r="I256" s="127"/>
      <c r="J256" s="127"/>
      <c r="K256" s="127"/>
      <c r="L256" s="127"/>
      <c r="M256" s="127"/>
    </row>
    <row r="257" spans="1:13" s="122" customFormat="1" ht="9.75">
      <c r="A257" s="123">
        <v>165</v>
      </c>
      <c r="B257" s="129" t="s">
        <v>62</v>
      </c>
      <c r="C257" s="124" t="s">
        <v>433</v>
      </c>
      <c r="D257" s="125" t="s">
        <v>434</v>
      </c>
      <c r="E257" s="126">
        <v>54</v>
      </c>
      <c r="F257" s="92" t="s">
        <v>151</v>
      </c>
      <c r="G257" s="128"/>
      <c r="H257" s="128"/>
      <c r="I257" s="127"/>
      <c r="J257" s="127"/>
      <c r="K257" s="127"/>
      <c r="L257" s="127"/>
      <c r="M257" s="127"/>
    </row>
    <row r="258" spans="1:13" s="122" customFormat="1" ht="9.75">
      <c r="A258" s="123">
        <v>166</v>
      </c>
      <c r="B258" s="129" t="s">
        <v>408</v>
      </c>
      <c r="C258" s="124" t="s">
        <v>435</v>
      </c>
      <c r="D258" s="125" t="s">
        <v>436</v>
      </c>
      <c r="E258" s="126">
        <v>2.29</v>
      </c>
      <c r="F258" s="92" t="s">
        <v>35</v>
      </c>
      <c r="G258" s="128"/>
      <c r="H258" s="128"/>
      <c r="I258" s="127"/>
      <c r="J258" s="127"/>
      <c r="K258" s="127"/>
      <c r="L258" s="127"/>
      <c r="M258" s="127"/>
    </row>
    <row r="259" spans="1:13" s="122" customFormat="1" ht="9.75">
      <c r="A259" s="123"/>
      <c r="B259" s="129"/>
      <c r="C259" s="124"/>
      <c r="D259" s="125" t="s">
        <v>437</v>
      </c>
      <c r="E259" s="126"/>
      <c r="F259" s="92"/>
      <c r="G259" s="128"/>
      <c r="H259" s="128"/>
      <c r="I259" s="127"/>
      <c r="J259" s="127"/>
      <c r="K259" s="127"/>
      <c r="L259" s="127"/>
      <c r="M259" s="127"/>
    </row>
    <row r="260" spans="1:13" s="122" customFormat="1" ht="9.75">
      <c r="A260" s="123">
        <v>167</v>
      </c>
      <c r="B260" s="129" t="s">
        <v>408</v>
      </c>
      <c r="C260" s="124" t="s">
        <v>438</v>
      </c>
      <c r="D260" s="125" t="s">
        <v>439</v>
      </c>
      <c r="E260" s="126">
        <v>1.066</v>
      </c>
      <c r="F260" s="92" t="s">
        <v>82</v>
      </c>
      <c r="G260" s="128"/>
      <c r="H260" s="128"/>
      <c r="I260" s="127"/>
      <c r="J260" s="127"/>
      <c r="K260" s="127"/>
      <c r="L260" s="127"/>
      <c r="M260" s="127"/>
    </row>
    <row r="261" spans="1:13" ht="14.25">
      <c r="A261" s="117"/>
      <c r="B261" s="118"/>
      <c r="C261" s="119"/>
      <c r="D261" s="115" t="s">
        <v>440</v>
      </c>
      <c r="E261" s="116"/>
      <c r="F261" s="121"/>
      <c r="G261" s="120"/>
      <c r="H261" s="116">
        <f>SUM(H243:H260)</f>
        <v>0</v>
      </c>
      <c r="I261" s="114"/>
      <c r="J261" s="114"/>
      <c r="K261" s="114"/>
      <c r="L261" s="114"/>
      <c r="M261" s="114"/>
    </row>
    <row r="263" ht="9.75">
      <c r="B263" s="22" t="s">
        <v>441</v>
      </c>
    </row>
    <row r="264" spans="1:6" ht="9.75">
      <c r="A264" s="20">
        <v>168</v>
      </c>
      <c r="B264" s="21" t="s">
        <v>442</v>
      </c>
      <c r="C264" s="22" t="s">
        <v>443</v>
      </c>
      <c r="D264" s="23" t="s">
        <v>444</v>
      </c>
      <c r="E264" s="24">
        <v>13.8</v>
      </c>
      <c r="F264" s="28" t="s">
        <v>65</v>
      </c>
    </row>
    <row r="265" ht="9.75">
      <c r="D265" s="23" t="s">
        <v>445</v>
      </c>
    </row>
    <row r="266" spans="1:6" ht="20.25">
      <c r="A266" s="20">
        <v>169</v>
      </c>
      <c r="B266" s="21" t="s">
        <v>442</v>
      </c>
      <c r="C266" s="22" t="s">
        <v>446</v>
      </c>
      <c r="D266" s="23" t="s">
        <v>447</v>
      </c>
      <c r="E266" s="24">
        <v>5.4</v>
      </c>
      <c r="F266" s="28" t="s">
        <v>65</v>
      </c>
    </row>
    <row r="267" ht="9.75">
      <c r="D267" s="23" t="s">
        <v>448</v>
      </c>
    </row>
    <row r="268" spans="1:6" ht="9.75">
      <c r="A268" s="20">
        <v>170</v>
      </c>
      <c r="B268" s="21" t="s">
        <v>442</v>
      </c>
      <c r="C268" s="22" t="s">
        <v>449</v>
      </c>
      <c r="D268" s="23" t="s">
        <v>450</v>
      </c>
      <c r="E268" s="24">
        <v>0.011</v>
      </c>
      <c r="F268" s="28" t="s">
        <v>82</v>
      </c>
    </row>
    <row r="269" spans="1:8" ht="9.75">
      <c r="A269" s="58"/>
      <c r="B269" s="59"/>
      <c r="C269" s="60"/>
      <c r="D269" s="53" t="s">
        <v>451</v>
      </c>
      <c r="E269" s="54"/>
      <c r="F269" s="64"/>
      <c r="G269" s="63"/>
      <c r="H269" s="54">
        <f>SUM(H264:H268)</f>
        <v>0</v>
      </c>
    </row>
    <row r="271" ht="9.75">
      <c r="B271" s="22" t="s">
        <v>452</v>
      </c>
    </row>
    <row r="272" spans="1:6" ht="9.75">
      <c r="A272" s="20">
        <v>171</v>
      </c>
      <c r="B272" s="21" t="s">
        <v>453</v>
      </c>
      <c r="C272" s="22" t="s">
        <v>454</v>
      </c>
      <c r="D272" s="23" t="s">
        <v>455</v>
      </c>
      <c r="E272" s="24">
        <v>5.1</v>
      </c>
      <c r="F272" s="28" t="s">
        <v>151</v>
      </c>
    </row>
    <row r="273" spans="1:6" ht="9.75">
      <c r="A273" s="20">
        <v>172</v>
      </c>
      <c r="B273" s="21" t="s">
        <v>453</v>
      </c>
      <c r="C273" s="22" t="s">
        <v>456</v>
      </c>
      <c r="D273" s="23" t="s">
        <v>457</v>
      </c>
      <c r="E273" s="24">
        <v>5.1</v>
      </c>
      <c r="F273" s="28" t="s">
        <v>151</v>
      </c>
    </row>
    <row r="274" spans="1:6" ht="9.75">
      <c r="A274" s="20">
        <v>173</v>
      </c>
      <c r="B274" s="21" t="s">
        <v>453</v>
      </c>
      <c r="C274" s="22" t="s">
        <v>458</v>
      </c>
      <c r="D274" s="23" t="s">
        <v>459</v>
      </c>
      <c r="E274" s="24">
        <v>1</v>
      </c>
      <c r="F274" s="28" t="s">
        <v>100</v>
      </c>
    </row>
    <row r="275" spans="1:6" ht="9.75">
      <c r="A275" s="20">
        <v>174</v>
      </c>
      <c r="B275" s="21" t="s">
        <v>453</v>
      </c>
      <c r="C275" s="22" t="s">
        <v>460</v>
      </c>
      <c r="D275" s="23" t="s">
        <v>461</v>
      </c>
      <c r="E275" s="24">
        <v>5.95</v>
      </c>
      <c r="F275" s="28" t="s">
        <v>151</v>
      </c>
    </row>
    <row r="276" ht="9.75">
      <c r="D276" s="23" t="s">
        <v>462</v>
      </c>
    </row>
    <row r="277" spans="1:6" ht="9.75">
      <c r="A277" s="20">
        <v>175</v>
      </c>
      <c r="B277" s="21" t="s">
        <v>453</v>
      </c>
      <c r="C277" s="22" t="s">
        <v>463</v>
      </c>
      <c r="D277" s="23" t="s">
        <v>464</v>
      </c>
      <c r="E277" s="24">
        <v>4</v>
      </c>
      <c r="F277" s="28" t="s">
        <v>151</v>
      </c>
    </row>
    <row r="278" spans="1:6" ht="9.75">
      <c r="A278" s="20">
        <v>176</v>
      </c>
      <c r="B278" s="21" t="s">
        <v>453</v>
      </c>
      <c r="C278" s="22" t="s">
        <v>465</v>
      </c>
      <c r="D278" s="23" t="s">
        <v>466</v>
      </c>
      <c r="E278" s="24">
        <v>0.051</v>
      </c>
      <c r="F278" s="28" t="s">
        <v>82</v>
      </c>
    </row>
    <row r="279" spans="1:8" ht="9.75">
      <c r="A279" s="58"/>
      <c r="B279" s="59"/>
      <c r="C279" s="60"/>
      <c r="D279" s="53" t="s">
        <v>467</v>
      </c>
      <c r="E279" s="54"/>
      <c r="F279" s="64"/>
      <c r="G279" s="63"/>
      <c r="H279" s="54">
        <f>SUM(H272:H278)</f>
        <v>0</v>
      </c>
    </row>
    <row r="281" ht="9.75">
      <c r="B281" s="22" t="s">
        <v>468</v>
      </c>
    </row>
    <row r="282" spans="1:6" ht="9.75">
      <c r="A282" s="20">
        <v>177</v>
      </c>
      <c r="B282" s="21" t="s">
        <v>469</v>
      </c>
      <c r="C282" s="22" t="s">
        <v>470</v>
      </c>
      <c r="D282" s="23" t="s">
        <v>471</v>
      </c>
      <c r="E282" s="24">
        <v>4</v>
      </c>
      <c r="F282" s="28" t="s">
        <v>100</v>
      </c>
    </row>
    <row r="283" spans="1:6" ht="9.75">
      <c r="A283" s="20">
        <v>178</v>
      </c>
      <c r="B283" s="21" t="s">
        <v>62</v>
      </c>
      <c r="C283" s="22" t="s">
        <v>472</v>
      </c>
      <c r="D283" s="23" t="s">
        <v>473</v>
      </c>
      <c r="E283" s="24">
        <v>2</v>
      </c>
      <c r="F283" s="28" t="s">
        <v>100</v>
      </c>
    </row>
    <row r="284" spans="1:6" ht="9.75">
      <c r="A284" s="20">
        <v>179</v>
      </c>
      <c r="B284" s="21" t="s">
        <v>62</v>
      </c>
      <c r="C284" s="22" t="s">
        <v>474</v>
      </c>
      <c r="D284" s="23" t="s">
        <v>475</v>
      </c>
      <c r="E284" s="24">
        <v>2</v>
      </c>
      <c r="F284" s="28" t="s">
        <v>100</v>
      </c>
    </row>
    <row r="285" spans="1:6" ht="9.75">
      <c r="A285" s="20">
        <v>180</v>
      </c>
      <c r="B285" s="21" t="s">
        <v>469</v>
      </c>
      <c r="C285" s="22" t="s">
        <v>476</v>
      </c>
      <c r="D285" s="23" t="s">
        <v>477</v>
      </c>
      <c r="E285" s="24">
        <v>4</v>
      </c>
      <c r="F285" s="28" t="s">
        <v>100</v>
      </c>
    </row>
    <row r="286" spans="1:6" ht="9.75">
      <c r="A286" s="20">
        <v>181</v>
      </c>
      <c r="B286" s="21" t="s">
        <v>62</v>
      </c>
      <c r="C286" s="22" t="s">
        <v>478</v>
      </c>
      <c r="D286" s="23" t="s">
        <v>479</v>
      </c>
      <c r="E286" s="24">
        <v>2</v>
      </c>
      <c r="F286" s="28" t="s">
        <v>100</v>
      </c>
    </row>
    <row r="287" spans="1:6" ht="9.75">
      <c r="A287" s="20">
        <v>182</v>
      </c>
      <c r="B287" s="21" t="s">
        <v>62</v>
      </c>
      <c r="C287" s="22" t="s">
        <v>480</v>
      </c>
      <c r="D287" s="23" t="s">
        <v>481</v>
      </c>
      <c r="E287" s="24">
        <v>2</v>
      </c>
      <c r="F287" s="28" t="s">
        <v>100</v>
      </c>
    </row>
    <row r="288" spans="1:6" ht="9.75">
      <c r="A288" s="20">
        <v>183</v>
      </c>
      <c r="B288" s="21" t="s">
        <v>469</v>
      </c>
      <c r="C288" s="22" t="s">
        <v>482</v>
      </c>
      <c r="D288" s="23" t="s">
        <v>483</v>
      </c>
      <c r="E288" s="24">
        <v>0.061</v>
      </c>
      <c r="F288" s="28" t="s">
        <v>82</v>
      </c>
    </row>
    <row r="289" spans="1:8" ht="9.75">
      <c r="A289" s="58"/>
      <c r="B289" s="59"/>
      <c r="C289" s="60"/>
      <c r="D289" s="53" t="s">
        <v>484</v>
      </c>
      <c r="E289" s="54"/>
      <c r="F289" s="64"/>
      <c r="G289" s="63"/>
      <c r="H289" s="54">
        <f>SUM(H282:H288)</f>
        <v>0</v>
      </c>
    </row>
    <row r="291" ht="9.75">
      <c r="B291" s="22" t="s">
        <v>485</v>
      </c>
    </row>
    <row r="292" spans="1:6" ht="20.25">
      <c r="A292" s="20">
        <v>184</v>
      </c>
      <c r="B292" s="21" t="s">
        <v>486</v>
      </c>
      <c r="C292" s="22" t="s">
        <v>487</v>
      </c>
      <c r="D292" s="23" t="s">
        <v>488</v>
      </c>
      <c r="E292" s="24">
        <v>46.8</v>
      </c>
      <c r="F292" s="28" t="s">
        <v>65</v>
      </c>
    </row>
    <row r="293" ht="9.75">
      <c r="D293" s="23" t="s">
        <v>489</v>
      </c>
    </row>
    <row r="294" spans="1:6" ht="20.25">
      <c r="A294" s="20">
        <v>185</v>
      </c>
      <c r="B294" s="21" t="s">
        <v>62</v>
      </c>
      <c r="C294" s="22" t="s">
        <v>490</v>
      </c>
      <c r="D294" s="23" t="s">
        <v>491</v>
      </c>
      <c r="E294" s="24">
        <v>51.5</v>
      </c>
      <c r="F294" s="28" t="s">
        <v>65</v>
      </c>
    </row>
    <row r="295" ht="9.75">
      <c r="D295" s="23" t="s">
        <v>492</v>
      </c>
    </row>
    <row r="296" spans="1:6" ht="9.75">
      <c r="A296" s="20">
        <v>186</v>
      </c>
      <c r="B296" s="21" t="s">
        <v>486</v>
      </c>
      <c r="C296" s="22" t="s">
        <v>493</v>
      </c>
      <c r="D296" s="23" t="s">
        <v>494</v>
      </c>
      <c r="E296" s="24">
        <v>30.7</v>
      </c>
      <c r="F296" s="28" t="s">
        <v>151</v>
      </c>
    </row>
    <row r="297" ht="9.75">
      <c r="D297" s="23" t="s">
        <v>495</v>
      </c>
    </row>
    <row r="298" spans="1:6" ht="9.75">
      <c r="A298" s="20">
        <v>187</v>
      </c>
      <c r="B298" s="21" t="s">
        <v>62</v>
      </c>
      <c r="C298" s="22" t="s">
        <v>496</v>
      </c>
      <c r="D298" s="23" t="s">
        <v>497</v>
      </c>
      <c r="E298" s="24">
        <v>1</v>
      </c>
      <c r="F298" s="28" t="s">
        <v>100</v>
      </c>
    </row>
    <row r="299" spans="1:6" ht="9.75">
      <c r="A299" s="20">
        <v>188</v>
      </c>
      <c r="B299" s="21" t="s">
        <v>62</v>
      </c>
      <c r="C299" s="22" t="s">
        <v>498</v>
      </c>
      <c r="D299" s="23" t="s">
        <v>499</v>
      </c>
      <c r="E299" s="24">
        <v>1</v>
      </c>
      <c r="F299" s="28" t="s">
        <v>100</v>
      </c>
    </row>
    <row r="300" spans="1:6" ht="9.75">
      <c r="A300" s="20">
        <v>189</v>
      </c>
      <c r="B300" s="21" t="s">
        <v>62</v>
      </c>
      <c r="C300" s="22" t="s">
        <v>500</v>
      </c>
      <c r="D300" s="23" t="s">
        <v>501</v>
      </c>
      <c r="E300" s="24">
        <v>2</v>
      </c>
      <c r="F300" s="28" t="s">
        <v>100</v>
      </c>
    </row>
    <row r="301" spans="1:6" ht="9.75">
      <c r="A301" s="20">
        <v>190</v>
      </c>
      <c r="B301" s="21" t="s">
        <v>62</v>
      </c>
      <c r="C301" s="22" t="s">
        <v>502</v>
      </c>
      <c r="D301" s="23" t="s">
        <v>503</v>
      </c>
      <c r="E301" s="24">
        <v>1</v>
      </c>
      <c r="F301" s="28" t="s">
        <v>100</v>
      </c>
    </row>
    <row r="302" spans="1:6" ht="20.25">
      <c r="A302" s="20">
        <v>191</v>
      </c>
      <c r="B302" s="21" t="s">
        <v>62</v>
      </c>
      <c r="C302" s="22" t="s">
        <v>504</v>
      </c>
      <c r="D302" s="23" t="s">
        <v>505</v>
      </c>
      <c r="E302" s="24">
        <v>1</v>
      </c>
      <c r="F302" s="28" t="s">
        <v>100</v>
      </c>
    </row>
    <row r="303" spans="1:6" ht="20.25">
      <c r="A303" s="20">
        <v>192</v>
      </c>
      <c r="B303" s="21" t="s">
        <v>486</v>
      </c>
      <c r="C303" s="22" t="s">
        <v>506</v>
      </c>
      <c r="D303" s="23" t="s">
        <v>507</v>
      </c>
      <c r="E303" s="24">
        <v>1</v>
      </c>
      <c r="F303" s="28" t="s">
        <v>100</v>
      </c>
    </row>
    <row r="304" spans="1:6" ht="20.25">
      <c r="A304" s="20">
        <v>193</v>
      </c>
      <c r="B304" s="21" t="s">
        <v>486</v>
      </c>
      <c r="C304" s="22" t="s">
        <v>508</v>
      </c>
      <c r="D304" s="23" t="s">
        <v>509</v>
      </c>
      <c r="E304" s="24">
        <v>0.374</v>
      </c>
      <c r="F304" s="28" t="s">
        <v>82</v>
      </c>
    </row>
    <row r="305" spans="1:8" ht="9.75">
      <c r="A305" s="58"/>
      <c r="B305" s="59"/>
      <c r="C305" s="60"/>
      <c r="D305" s="53" t="s">
        <v>510</v>
      </c>
      <c r="E305" s="54"/>
      <c r="F305" s="64"/>
      <c r="G305" s="63"/>
      <c r="H305" s="54">
        <f>SUM(H292:H304)</f>
        <v>0</v>
      </c>
    </row>
    <row r="307" ht="9.75">
      <c r="B307" s="22" t="s">
        <v>511</v>
      </c>
    </row>
    <row r="308" spans="1:6" ht="9.75">
      <c r="A308" s="20">
        <v>194</v>
      </c>
      <c r="B308" s="21" t="s">
        <v>512</v>
      </c>
      <c r="C308" s="22" t="s">
        <v>513</v>
      </c>
      <c r="D308" s="23" t="s">
        <v>514</v>
      </c>
      <c r="E308" s="24">
        <v>24.7</v>
      </c>
      <c r="F308" s="28" t="s">
        <v>151</v>
      </c>
    </row>
    <row r="309" ht="9.75">
      <c r="D309" s="23" t="s">
        <v>515</v>
      </c>
    </row>
    <row r="310" ht="9.75">
      <c r="D310" s="23" t="s">
        <v>516</v>
      </c>
    </row>
    <row r="311" ht="9.75">
      <c r="D311" s="23" t="s">
        <v>517</v>
      </c>
    </row>
    <row r="312" spans="1:6" ht="20.25">
      <c r="A312" s="20">
        <v>195</v>
      </c>
      <c r="B312" s="21" t="s">
        <v>512</v>
      </c>
      <c r="C312" s="22" t="s">
        <v>518</v>
      </c>
      <c r="D312" s="23" t="s">
        <v>519</v>
      </c>
      <c r="E312" s="24">
        <v>19.8</v>
      </c>
      <c r="F312" s="28" t="s">
        <v>65</v>
      </c>
    </row>
    <row r="313" ht="20.25">
      <c r="D313" s="23" t="s">
        <v>520</v>
      </c>
    </row>
    <row r="314" spans="1:6" ht="9.75">
      <c r="A314" s="20">
        <v>196</v>
      </c>
      <c r="B314" s="21" t="s">
        <v>62</v>
      </c>
      <c r="C314" s="22" t="s">
        <v>521</v>
      </c>
      <c r="D314" s="23" t="s">
        <v>522</v>
      </c>
      <c r="E314" s="24">
        <v>26</v>
      </c>
      <c r="F314" s="28" t="s">
        <v>65</v>
      </c>
    </row>
    <row r="315" ht="9.75">
      <c r="D315" s="23" t="s">
        <v>523</v>
      </c>
    </row>
    <row r="316" ht="9.75">
      <c r="D316" s="23" t="s">
        <v>524</v>
      </c>
    </row>
    <row r="317" spans="1:6" ht="9.75">
      <c r="A317" s="20">
        <v>197</v>
      </c>
      <c r="B317" s="21" t="s">
        <v>512</v>
      </c>
      <c r="C317" s="22" t="s">
        <v>525</v>
      </c>
      <c r="D317" s="23" t="s">
        <v>526</v>
      </c>
      <c r="E317" s="24">
        <v>1.469</v>
      </c>
      <c r="F317" s="28" t="s">
        <v>82</v>
      </c>
    </row>
    <row r="318" spans="1:8" ht="9.75">
      <c r="A318" s="58"/>
      <c r="B318" s="59"/>
      <c r="C318" s="60"/>
      <c r="D318" s="53" t="s">
        <v>527</v>
      </c>
      <c r="E318" s="54"/>
      <c r="F318" s="64"/>
      <c r="G318" s="63"/>
      <c r="H318" s="54">
        <f>SUM(H308:H317)</f>
        <v>0</v>
      </c>
    </row>
    <row r="320" ht="9.75">
      <c r="B320" s="22" t="s">
        <v>528</v>
      </c>
    </row>
    <row r="321" spans="1:6" ht="20.25">
      <c r="A321" s="20">
        <v>198</v>
      </c>
      <c r="B321" s="21" t="s">
        <v>512</v>
      </c>
      <c r="C321" s="22" t="s">
        <v>529</v>
      </c>
      <c r="D321" s="23" t="s">
        <v>530</v>
      </c>
      <c r="E321" s="24">
        <v>29</v>
      </c>
      <c r="F321" s="28" t="s">
        <v>65</v>
      </c>
    </row>
    <row r="322" ht="9.75">
      <c r="D322" s="23" t="s">
        <v>531</v>
      </c>
    </row>
    <row r="323" ht="20.25">
      <c r="D323" s="23" t="s">
        <v>532</v>
      </c>
    </row>
    <row r="324" spans="1:6" ht="9.75">
      <c r="A324" s="20">
        <v>199</v>
      </c>
      <c r="B324" s="21" t="s">
        <v>62</v>
      </c>
      <c r="C324" s="22" t="s">
        <v>533</v>
      </c>
      <c r="D324" s="23" t="s">
        <v>534</v>
      </c>
      <c r="E324" s="24">
        <v>32</v>
      </c>
      <c r="F324" s="28" t="s">
        <v>65</v>
      </c>
    </row>
    <row r="325" ht="9.75">
      <c r="D325" s="23" t="s">
        <v>535</v>
      </c>
    </row>
    <row r="326" spans="1:6" ht="9.75">
      <c r="A326" s="20">
        <v>200</v>
      </c>
      <c r="B326" s="21" t="s">
        <v>512</v>
      </c>
      <c r="C326" s="22" t="s">
        <v>536</v>
      </c>
      <c r="D326" s="23" t="s">
        <v>537</v>
      </c>
      <c r="E326" s="24">
        <v>11.8</v>
      </c>
      <c r="F326" s="28" t="s">
        <v>151</v>
      </c>
    </row>
    <row r="327" ht="9.75">
      <c r="D327" s="23" t="s">
        <v>538</v>
      </c>
    </row>
    <row r="328" spans="1:6" ht="9.75">
      <c r="A328" s="20">
        <v>201</v>
      </c>
      <c r="B328" s="21" t="s">
        <v>512</v>
      </c>
      <c r="C328" s="22" t="s">
        <v>539</v>
      </c>
      <c r="D328" s="23" t="s">
        <v>540</v>
      </c>
      <c r="E328" s="24">
        <v>0.401</v>
      </c>
      <c r="F328" s="28" t="s">
        <v>82</v>
      </c>
    </row>
    <row r="329" spans="1:8" ht="9.75">
      <c r="A329" s="58"/>
      <c r="B329" s="59"/>
      <c r="C329" s="60"/>
      <c r="D329" s="53" t="s">
        <v>541</v>
      </c>
      <c r="E329" s="54"/>
      <c r="F329" s="64"/>
      <c r="G329" s="63"/>
      <c r="H329" s="54">
        <f>SUM(H321:H328)</f>
        <v>0</v>
      </c>
    </row>
    <row r="330" spans="1:13" s="141" customFormat="1" ht="9.75">
      <c r="A330" s="142"/>
      <c r="B330" s="148"/>
      <c r="C330" s="143"/>
      <c r="D330" s="91"/>
      <c r="E330" s="90"/>
      <c r="F330" s="92"/>
      <c r="G330" s="147"/>
      <c r="H330" s="90"/>
      <c r="I330" s="146"/>
      <c r="J330" s="146"/>
      <c r="K330" s="146"/>
      <c r="L330" s="146"/>
      <c r="M330" s="146"/>
    </row>
    <row r="331" spans="1:13" s="141" customFormat="1" ht="9.75">
      <c r="A331" s="142"/>
      <c r="B331" s="143" t="s">
        <v>542</v>
      </c>
      <c r="C331" s="143"/>
      <c r="D331" s="144"/>
      <c r="E331" s="145"/>
      <c r="F331" s="92"/>
      <c r="G331" s="147"/>
      <c r="H331" s="147"/>
      <c r="I331" s="146"/>
      <c r="J331" s="146"/>
      <c r="K331" s="146"/>
      <c r="L331" s="146"/>
      <c r="M331" s="146"/>
    </row>
    <row r="332" spans="1:13" s="141" customFormat="1" ht="9.75">
      <c r="A332" s="142">
        <v>202</v>
      </c>
      <c r="B332" s="148" t="s">
        <v>543</v>
      </c>
      <c r="C332" s="143" t="s">
        <v>544</v>
      </c>
      <c r="D332" s="144" t="s">
        <v>545</v>
      </c>
      <c r="E332" s="145">
        <v>6.8</v>
      </c>
      <c r="F332" s="92" t="s">
        <v>65</v>
      </c>
      <c r="G332" s="147"/>
      <c r="H332" s="147"/>
      <c r="I332" s="146"/>
      <c r="J332" s="146"/>
      <c r="K332" s="146"/>
      <c r="L332" s="146"/>
      <c r="M332" s="146"/>
    </row>
    <row r="333" spans="1:13" s="141" customFormat="1" ht="9.75">
      <c r="A333" s="142"/>
      <c r="B333" s="148"/>
      <c r="C333" s="143"/>
      <c r="D333" s="144" t="s">
        <v>546</v>
      </c>
      <c r="E333" s="145"/>
      <c r="F333" s="92"/>
      <c r="G333" s="147"/>
      <c r="H333" s="147"/>
      <c r="I333" s="146"/>
      <c r="J333" s="146"/>
      <c r="K333" s="146"/>
      <c r="L333" s="146"/>
      <c r="M333" s="146"/>
    </row>
    <row r="334" spans="1:13" s="141" customFormat="1" ht="9.75">
      <c r="A334" s="142">
        <v>203</v>
      </c>
      <c r="B334" s="148" t="s">
        <v>543</v>
      </c>
      <c r="C334" s="143" t="s">
        <v>547</v>
      </c>
      <c r="D334" s="144" t="s">
        <v>548</v>
      </c>
      <c r="E334" s="145">
        <v>6.8</v>
      </c>
      <c r="F334" s="92" t="s">
        <v>65</v>
      </c>
      <c r="G334" s="147"/>
      <c r="H334" s="147"/>
      <c r="I334" s="146"/>
      <c r="J334" s="146"/>
      <c r="K334" s="146"/>
      <c r="L334" s="146"/>
      <c r="M334" s="146"/>
    </row>
    <row r="335" spans="1:13" s="141" customFormat="1" ht="9.75">
      <c r="A335" s="142">
        <v>204</v>
      </c>
      <c r="B335" s="148" t="s">
        <v>543</v>
      </c>
      <c r="C335" s="143" t="s">
        <v>549</v>
      </c>
      <c r="D335" s="144" t="s">
        <v>550</v>
      </c>
      <c r="E335" s="145">
        <v>70.5</v>
      </c>
      <c r="F335" s="92" t="s">
        <v>65</v>
      </c>
      <c r="G335" s="147"/>
      <c r="H335" s="147"/>
      <c r="I335" s="146"/>
      <c r="J335" s="146"/>
      <c r="K335" s="146"/>
      <c r="L335" s="146"/>
      <c r="M335" s="146"/>
    </row>
    <row r="336" spans="1:13" s="141" customFormat="1" ht="20.25">
      <c r="A336" s="142"/>
      <c r="B336" s="148"/>
      <c r="C336" s="143"/>
      <c r="D336" s="144" t="s">
        <v>551</v>
      </c>
      <c r="E336" s="145"/>
      <c r="F336" s="92"/>
      <c r="G336" s="147"/>
      <c r="H336" s="147"/>
      <c r="I336" s="146"/>
      <c r="J336" s="146"/>
      <c r="K336" s="146"/>
      <c r="L336" s="146"/>
      <c r="M336" s="146"/>
    </row>
    <row r="337" spans="1:13" s="141" customFormat="1" ht="9.75">
      <c r="A337" s="142">
        <v>205</v>
      </c>
      <c r="B337" s="148" t="s">
        <v>543</v>
      </c>
      <c r="C337" s="143" t="s">
        <v>552</v>
      </c>
      <c r="D337" s="144" t="s">
        <v>553</v>
      </c>
      <c r="E337" s="145">
        <v>19.2</v>
      </c>
      <c r="F337" s="92" t="s">
        <v>65</v>
      </c>
      <c r="G337" s="147"/>
      <c r="H337" s="147"/>
      <c r="I337" s="146"/>
      <c r="J337" s="146"/>
      <c r="K337" s="146"/>
      <c r="L337" s="146"/>
      <c r="M337" s="146"/>
    </row>
    <row r="338" spans="1:13" s="141" customFormat="1" ht="9.75">
      <c r="A338" s="142"/>
      <c r="B338" s="148"/>
      <c r="C338" s="143"/>
      <c r="D338" s="144" t="s">
        <v>554</v>
      </c>
      <c r="E338" s="145"/>
      <c r="F338" s="92"/>
      <c r="G338" s="147"/>
      <c r="H338" s="147"/>
      <c r="I338" s="146"/>
      <c r="J338" s="146"/>
      <c r="K338" s="146"/>
      <c r="L338" s="146"/>
      <c r="M338" s="146"/>
    </row>
    <row r="339" spans="1:13" s="141" customFormat="1" ht="9.75">
      <c r="A339" s="142">
        <v>206</v>
      </c>
      <c r="B339" s="148" t="s">
        <v>543</v>
      </c>
      <c r="C339" s="143" t="s">
        <v>555</v>
      </c>
      <c r="D339" s="144" t="s">
        <v>556</v>
      </c>
      <c r="E339" s="145">
        <v>87.8</v>
      </c>
      <c r="F339" s="92" t="s">
        <v>65</v>
      </c>
      <c r="G339" s="147"/>
      <c r="H339" s="147"/>
      <c r="I339" s="146"/>
      <c r="J339" s="146"/>
      <c r="K339" s="146"/>
      <c r="L339" s="146"/>
      <c r="M339" s="146"/>
    </row>
    <row r="340" spans="1:13" s="141" customFormat="1" ht="9.75">
      <c r="A340" s="142"/>
      <c r="B340" s="148"/>
      <c r="C340" s="143"/>
      <c r="D340" s="144" t="s">
        <v>557</v>
      </c>
      <c r="E340" s="145"/>
      <c r="F340" s="92"/>
      <c r="G340" s="147"/>
      <c r="H340" s="147"/>
      <c r="I340" s="146"/>
      <c r="J340" s="146"/>
      <c r="K340" s="146"/>
      <c r="L340" s="146"/>
      <c r="M340" s="146"/>
    </row>
    <row r="341" spans="1:13" s="141" customFormat="1" ht="9.75">
      <c r="A341" s="142"/>
      <c r="B341" s="148"/>
      <c r="C341" s="143"/>
      <c r="D341" s="144" t="s">
        <v>558</v>
      </c>
      <c r="E341" s="145"/>
      <c r="F341" s="92"/>
      <c r="G341" s="147"/>
      <c r="H341" s="147"/>
      <c r="I341" s="146"/>
      <c r="J341" s="146"/>
      <c r="K341" s="146"/>
      <c r="L341" s="146"/>
      <c r="M341" s="146"/>
    </row>
    <row r="342" spans="1:13" s="141" customFormat="1" ht="9.75">
      <c r="A342" s="142"/>
      <c r="B342" s="148"/>
      <c r="C342" s="143"/>
      <c r="D342" s="144" t="s">
        <v>559</v>
      </c>
      <c r="E342" s="145"/>
      <c r="F342" s="92"/>
      <c r="G342" s="147"/>
      <c r="H342" s="147"/>
      <c r="I342" s="146"/>
      <c r="J342" s="146"/>
      <c r="K342" s="146"/>
      <c r="L342" s="146"/>
      <c r="M342" s="146"/>
    </row>
    <row r="343" spans="1:13" s="141" customFormat="1" ht="9.75">
      <c r="A343" s="142"/>
      <c r="B343" s="148"/>
      <c r="C343" s="143"/>
      <c r="D343" s="144" t="s">
        <v>560</v>
      </c>
      <c r="E343" s="145"/>
      <c r="F343" s="92"/>
      <c r="G343" s="147"/>
      <c r="H343" s="147"/>
      <c r="I343" s="146"/>
      <c r="J343" s="146"/>
      <c r="K343" s="146"/>
      <c r="L343" s="146"/>
      <c r="M343" s="146"/>
    </row>
    <row r="344" spans="1:13" s="141" customFormat="1" ht="9.75">
      <c r="A344" s="142"/>
      <c r="B344" s="148"/>
      <c r="C344" s="143"/>
      <c r="D344" s="144" t="s">
        <v>561</v>
      </c>
      <c r="E344" s="145"/>
      <c r="F344" s="92"/>
      <c r="G344" s="147"/>
      <c r="H344" s="147"/>
      <c r="I344" s="146"/>
      <c r="J344" s="146"/>
      <c r="K344" s="146"/>
      <c r="L344" s="146"/>
      <c r="M344" s="146"/>
    </row>
    <row r="345" spans="1:8" ht="9.75">
      <c r="A345" s="133"/>
      <c r="B345" s="134"/>
      <c r="C345" s="135"/>
      <c r="D345" s="130" t="s">
        <v>562</v>
      </c>
      <c r="E345" s="131"/>
      <c r="F345" s="137"/>
      <c r="G345" s="136"/>
      <c r="H345" s="131">
        <f>SUM(H332:H344)</f>
        <v>0</v>
      </c>
    </row>
    <row r="347" ht="9.75">
      <c r="B347" s="22" t="s">
        <v>563</v>
      </c>
    </row>
    <row r="348" spans="1:6" ht="9.75">
      <c r="A348" s="20">
        <v>207</v>
      </c>
      <c r="B348" s="21" t="s">
        <v>564</v>
      </c>
      <c r="C348" s="22" t="s">
        <v>565</v>
      </c>
      <c r="D348" s="23" t="s">
        <v>566</v>
      </c>
      <c r="E348" s="24">
        <v>107</v>
      </c>
      <c r="F348" s="28" t="s">
        <v>65</v>
      </c>
    </row>
    <row r="349" ht="9.75">
      <c r="D349" s="23" t="s">
        <v>567</v>
      </c>
    </row>
    <row r="350" spans="1:8" ht="9.75">
      <c r="A350" s="58"/>
      <c r="B350" s="59"/>
      <c r="C350" s="60"/>
      <c r="D350" s="53" t="s">
        <v>568</v>
      </c>
      <c r="E350" s="54"/>
      <c r="F350" s="64"/>
      <c r="G350" s="63"/>
      <c r="H350" s="54">
        <f>SUM(H348)</f>
        <v>0</v>
      </c>
    </row>
    <row r="352" spans="1:8" ht="9.75">
      <c r="A352" s="71"/>
      <c r="B352" s="72"/>
      <c r="C352" s="73"/>
      <c r="D352" s="48" t="s">
        <v>569</v>
      </c>
      <c r="E352" s="51"/>
      <c r="F352" s="52"/>
      <c r="G352" s="49"/>
      <c r="H352" s="49">
        <f>H350+H329+H318+H305+H289+H279+H269+H240+H233+H204+H192+H177+H158+H153+H345+H261</f>
        <v>0</v>
      </c>
    </row>
    <row r="354" ht="9.75">
      <c r="B354" s="29" t="s">
        <v>570</v>
      </c>
    </row>
    <row r="355" ht="9.75">
      <c r="B355" s="22" t="s">
        <v>571</v>
      </c>
    </row>
    <row r="356" spans="1:6" ht="9.75">
      <c r="A356" s="20">
        <v>208</v>
      </c>
      <c r="B356" s="21" t="s">
        <v>572</v>
      </c>
      <c r="C356" s="22" t="s">
        <v>573</v>
      </c>
      <c r="D356" s="23" t="s">
        <v>574</v>
      </c>
      <c r="E356" s="24">
        <v>10</v>
      </c>
      <c r="F356" s="28" t="s">
        <v>151</v>
      </c>
    </row>
    <row r="357" spans="1:6" ht="9.75">
      <c r="A357" s="20">
        <v>209</v>
      </c>
      <c r="B357" s="21" t="s">
        <v>62</v>
      </c>
      <c r="C357" s="22" t="s">
        <v>575</v>
      </c>
      <c r="D357" s="23" t="s">
        <v>576</v>
      </c>
      <c r="E357" s="24">
        <v>10.5</v>
      </c>
      <c r="F357" s="28" t="s">
        <v>151</v>
      </c>
    </row>
    <row r="358" spans="1:6" ht="9.75">
      <c r="A358" s="20">
        <v>210</v>
      </c>
      <c r="B358" s="21" t="s">
        <v>572</v>
      </c>
      <c r="C358" s="22" t="s">
        <v>577</v>
      </c>
      <c r="D358" s="23" t="s">
        <v>578</v>
      </c>
      <c r="E358" s="24">
        <v>2</v>
      </c>
      <c r="F358" s="28" t="s">
        <v>100</v>
      </c>
    </row>
    <row r="359" spans="1:6" ht="9.75">
      <c r="A359" s="20">
        <v>211</v>
      </c>
      <c r="B359" s="21" t="s">
        <v>62</v>
      </c>
      <c r="C359" s="22" t="s">
        <v>579</v>
      </c>
      <c r="D359" s="23" t="s">
        <v>580</v>
      </c>
      <c r="E359" s="24">
        <v>2</v>
      </c>
      <c r="F359" s="28" t="s">
        <v>100</v>
      </c>
    </row>
    <row r="360" spans="1:6" ht="9.75">
      <c r="A360" s="20">
        <v>212</v>
      </c>
      <c r="B360" s="21" t="s">
        <v>572</v>
      </c>
      <c r="C360" s="22" t="s">
        <v>581</v>
      </c>
      <c r="D360" s="23" t="s">
        <v>582</v>
      </c>
      <c r="E360" s="24">
        <v>22</v>
      </c>
      <c r="F360" s="28" t="s">
        <v>100</v>
      </c>
    </row>
    <row r="361" spans="1:6" ht="9.75">
      <c r="A361" s="20">
        <v>213</v>
      </c>
      <c r="B361" s="21" t="s">
        <v>62</v>
      </c>
      <c r="C361" s="22" t="s">
        <v>583</v>
      </c>
      <c r="D361" s="23" t="s">
        <v>584</v>
      </c>
      <c r="E361" s="24">
        <v>22</v>
      </c>
      <c r="F361" s="28" t="s">
        <v>100</v>
      </c>
    </row>
    <row r="362" spans="1:6" ht="9.75">
      <c r="A362" s="20">
        <v>214</v>
      </c>
      <c r="B362" s="21" t="s">
        <v>572</v>
      </c>
      <c r="C362" s="22" t="s">
        <v>585</v>
      </c>
      <c r="D362" s="23" t="s">
        <v>586</v>
      </c>
      <c r="E362" s="24">
        <v>3</v>
      </c>
      <c r="F362" s="28" t="s">
        <v>100</v>
      </c>
    </row>
    <row r="363" spans="1:6" ht="9.75">
      <c r="A363" s="20">
        <v>215</v>
      </c>
      <c r="B363" s="21" t="s">
        <v>62</v>
      </c>
      <c r="C363" s="22" t="s">
        <v>587</v>
      </c>
      <c r="D363" s="23" t="s">
        <v>588</v>
      </c>
      <c r="E363" s="24">
        <v>3</v>
      </c>
      <c r="F363" s="28" t="s">
        <v>100</v>
      </c>
    </row>
    <row r="364" spans="1:6" ht="9.75">
      <c r="A364" s="20">
        <v>216</v>
      </c>
      <c r="B364" s="21" t="s">
        <v>572</v>
      </c>
      <c r="C364" s="22" t="s">
        <v>589</v>
      </c>
      <c r="D364" s="23" t="s">
        <v>590</v>
      </c>
      <c r="E364" s="24">
        <v>37</v>
      </c>
      <c r="F364" s="28" t="s">
        <v>100</v>
      </c>
    </row>
    <row r="365" ht="9.75">
      <c r="D365" s="23" t="s">
        <v>591</v>
      </c>
    </row>
    <row r="366" spans="1:6" ht="9.75">
      <c r="A366" s="20">
        <v>217</v>
      </c>
      <c r="B366" s="21" t="s">
        <v>62</v>
      </c>
      <c r="C366" s="22" t="s">
        <v>592</v>
      </c>
      <c r="D366" s="23" t="s">
        <v>593</v>
      </c>
      <c r="E366" s="24">
        <v>37</v>
      </c>
      <c r="F366" s="28" t="s">
        <v>100</v>
      </c>
    </row>
    <row r="367" spans="1:6" ht="9.75">
      <c r="A367" s="20">
        <v>218</v>
      </c>
      <c r="B367" s="21" t="s">
        <v>572</v>
      </c>
      <c r="C367" s="22" t="s">
        <v>594</v>
      </c>
      <c r="D367" s="23" t="s">
        <v>595</v>
      </c>
      <c r="E367" s="24">
        <v>5</v>
      </c>
      <c r="F367" s="28" t="s">
        <v>100</v>
      </c>
    </row>
    <row r="368" spans="1:6" ht="9.75">
      <c r="A368" s="20">
        <v>219</v>
      </c>
      <c r="B368" s="21" t="s">
        <v>572</v>
      </c>
      <c r="C368" s="22" t="s">
        <v>596</v>
      </c>
      <c r="D368" s="23" t="s">
        <v>597</v>
      </c>
      <c r="E368" s="24">
        <v>5</v>
      </c>
      <c r="F368" s="28" t="s">
        <v>100</v>
      </c>
    </row>
    <row r="369" spans="1:6" ht="9.75">
      <c r="A369" s="20">
        <v>220</v>
      </c>
      <c r="B369" s="21" t="s">
        <v>62</v>
      </c>
      <c r="C369" s="22" t="s">
        <v>598</v>
      </c>
      <c r="D369" s="23" t="s">
        <v>599</v>
      </c>
      <c r="E369" s="24">
        <v>10</v>
      </c>
      <c r="F369" s="28" t="s">
        <v>100</v>
      </c>
    </row>
    <row r="370" spans="1:6" ht="9.75">
      <c r="A370" s="20">
        <v>221</v>
      </c>
      <c r="B370" s="21" t="s">
        <v>572</v>
      </c>
      <c r="C370" s="22" t="s">
        <v>600</v>
      </c>
      <c r="D370" s="23" t="s">
        <v>601</v>
      </c>
      <c r="E370" s="24">
        <v>3</v>
      </c>
      <c r="F370" s="28" t="s">
        <v>100</v>
      </c>
    </row>
    <row r="371" spans="1:6" ht="9.75">
      <c r="A371" s="20">
        <v>222</v>
      </c>
      <c r="B371" s="21" t="s">
        <v>62</v>
      </c>
      <c r="C371" s="22" t="s">
        <v>602</v>
      </c>
      <c r="D371" s="23" t="s">
        <v>603</v>
      </c>
      <c r="E371" s="24">
        <v>3</v>
      </c>
      <c r="F371" s="28" t="s">
        <v>100</v>
      </c>
    </row>
    <row r="372" spans="1:6" ht="9.75">
      <c r="A372" s="20">
        <v>223</v>
      </c>
      <c r="B372" s="21" t="s">
        <v>62</v>
      </c>
      <c r="C372" s="22" t="s">
        <v>604</v>
      </c>
      <c r="D372" s="23" t="s">
        <v>605</v>
      </c>
      <c r="E372" s="24">
        <v>3</v>
      </c>
      <c r="F372" s="28" t="s">
        <v>100</v>
      </c>
    </row>
    <row r="373" spans="1:6" ht="9.75">
      <c r="A373" s="20">
        <v>224</v>
      </c>
      <c r="B373" s="21" t="s">
        <v>572</v>
      </c>
      <c r="C373" s="22" t="s">
        <v>606</v>
      </c>
      <c r="D373" s="23" t="s">
        <v>607</v>
      </c>
      <c r="E373" s="24">
        <v>2</v>
      </c>
      <c r="F373" s="28" t="s">
        <v>100</v>
      </c>
    </row>
    <row r="374" spans="1:6" ht="9.75">
      <c r="A374" s="20">
        <v>225</v>
      </c>
      <c r="B374" s="21" t="s">
        <v>62</v>
      </c>
      <c r="C374" s="22" t="s">
        <v>608</v>
      </c>
      <c r="D374" s="23" t="s">
        <v>609</v>
      </c>
      <c r="E374" s="24">
        <v>2</v>
      </c>
      <c r="F374" s="28" t="s">
        <v>100</v>
      </c>
    </row>
    <row r="375" spans="1:6" ht="9.75">
      <c r="A375" s="20">
        <v>226</v>
      </c>
      <c r="B375" s="21" t="s">
        <v>62</v>
      </c>
      <c r="C375" s="22" t="s">
        <v>604</v>
      </c>
      <c r="D375" s="23" t="s">
        <v>605</v>
      </c>
      <c r="E375" s="24">
        <v>2</v>
      </c>
      <c r="F375" s="28" t="s">
        <v>100</v>
      </c>
    </row>
    <row r="376" spans="1:6" ht="9.75">
      <c r="A376" s="20">
        <v>227</v>
      </c>
      <c r="B376" s="21" t="s">
        <v>572</v>
      </c>
      <c r="C376" s="22" t="s">
        <v>610</v>
      </c>
      <c r="D376" s="23" t="s">
        <v>611</v>
      </c>
      <c r="E376" s="24">
        <v>2</v>
      </c>
      <c r="F376" s="28" t="s">
        <v>100</v>
      </c>
    </row>
    <row r="377" spans="1:6" ht="9.75">
      <c r="A377" s="20">
        <v>228</v>
      </c>
      <c r="B377" s="21" t="s">
        <v>62</v>
      </c>
      <c r="C377" s="22" t="s">
        <v>612</v>
      </c>
      <c r="D377" s="23" t="s">
        <v>613</v>
      </c>
      <c r="E377" s="24">
        <v>2</v>
      </c>
      <c r="F377" s="28" t="s">
        <v>100</v>
      </c>
    </row>
    <row r="378" spans="1:6" ht="9.75">
      <c r="A378" s="20">
        <v>229</v>
      </c>
      <c r="B378" s="21" t="s">
        <v>62</v>
      </c>
      <c r="C378" s="22" t="s">
        <v>614</v>
      </c>
      <c r="D378" s="23" t="s">
        <v>605</v>
      </c>
      <c r="E378" s="24">
        <v>2</v>
      </c>
      <c r="F378" s="28" t="s">
        <v>100</v>
      </c>
    </row>
    <row r="379" spans="1:6" ht="20.25">
      <c r="A379" s="20">
        <v>230</v>
      </c>
      <c r="B379" s="21" t="s">
        <v>572</v>
      </c>
      <c r="C379" s="22" t="s">
        <v>615</v>
      </c>
      <c r="D379" s="23" t="s">
        <v>616</v>
      </c>
      <c r="E379" s="24">
        <v>7</v>
      </c>
      <c r="F379" s="28" t="s">
        <v>100</v>
      </c>
    </row>
    <row r="380" spans="1:6" ht="9.75">
      <c r="A380" s="20">
        <v>231</v>
      </c>
      <c r="B380" s="21" t="s">
        <v>62</v>
      </c>
      <c r="C380" s="22" t="s">
        <v>617</v>
      </c>
      <c r="D380" s="23" t="s">
        <v>618</v>
      </c>
      <c r="E380" s="24">
        <v>6</v>
      </c>
      <c r="F380" s="28" t="s">
        <v>100</v>
      </c>
    </row>
    <row r="381" spans="1:6" ht="9.75">
      <c r="A381" s="20">
        <v>232</v>
      </c>
      <c r="B381" s="21" t="s">
        <v>62</v>
      </c>
      <c r="C381" s="22" t="s">
        <v>619</v>
      </c>
      <c r="D381" s="23" t="s">
        <v>620</v>
      </c>
      <c r="E381" s="24">
        <v>1</v>
      </c>
      <c r="F381" s="28" t="s">
        <v>100</v>
      </c>
    </row>
    <row r="382" spans="1:6" ht="9.75">
      <c r="A382" s="20">
        <v>233</v>
      </c>
      <c r="B382" s="21" t="s">
        <v>572</v>
      </c>
      <c r="C382" s="22" t="s">
        <v>621</v>
      </c>
      <c r="D382" s="23" t="s">
        <v>622</v>
      </c>
      <c r="E382" s="24">
        <v>4</v>
      </c>
      <c r="F382" s="28" t="s">
        <v>100</v>
      </c>
    </row>
    <row r="383" spans="1:6" ht="9.75">
      <c r="A383" s="20">
        <v>234</v>
      </c>
      <c r="B383" s="21" t="s">
        <v>62</v>
      </c>
      <c r="C383" s="22" t="s">
        <v>623</v>
      </c>
      <c r="D383" s="23" t="s">
        <v>624</v>
      </c>
      <c r="E383" s="24">
        <v>1</v>
      </c>
      <c r="F383" s="28" t="s">
        <v>100</v>
      </c>
    </row>
    <row r="384" spans="1:6" ht="20.25">
      <c r="A384" s="20">
        <v>235</v>
      </c>
      <c r="B384" s="21" t="s">
        <v>62</v>
      </c>
      <c r="C384" s="22" t="s">
        <v>625</v>
      </c>
      <c r="D384" s="23" t="s">
        <v>626</v>
      </c>
      <c r="E384" s="24">
        <v>2</v>
      </c>
      <c r="F384" s="28" t="s">
        <v>100</v>
      </c>
    </row>
    <row r="385" spans="1:6" ht="20.25">
      <c r="A385" s="20">
        <v>236</v>
      </c>
      <c r="B385" s="21" t="s">
        <v>62</v>
      </c>
      <c r="C385" s="22" t="s">
        <v>627</v>
      </c>
      <c r="D385" s="23" t="s">
        <v>628</v>
      </c>
      <c r="E385" s="24">
        <v>1</v>
      </c>
      <c r="F385" s="28" t="s">
        <v>100</v>
      </c>
    </row>
    <row r="386" spans="1:6" ht="9.75">
      <c r="A386" s="20">
        <v>237</v>
      </c>
      <c r="B386" s="21" t="s">
        <v>572</v>
      </c>
      <c r="C386" s="22" t="s">
        <v>629</v>
      </c>
      <c r="D386" s="23" t="s">
        <v>630</v>
      </c>
      <c r="E386" s="24">
        <v>11</v>
      </c>
      <c r="F386" s="28" t="s">
        <v>100</v>
      </c>
    </row>
    <row r="387" spans="1:6" ht="9.75">
      <c r="A387" s="20">
        <v>238</v>
      </c>
      <c r="B387" s="21" t="s">
        <v>62</v>
      </c>
      <c r="C387" s="22" t="s">
        <v>631</v>
      </c>
      <c r="D387" s="23" t="s">
        <v>632</v>
      </c>
      <c r="E387" s="24">
        <v>4</v>
      </c>
      <c r="F387" s="28" t="s">
        <v>100</v>
      </c>
    </row>
    <row r="388" spans="1:6" ht="9.75">
      <c r="A388" s="20">
        <v>239</v>
      </c>
      <c r="B388" s="21" t="s">
        <v>62</v>
      </c>
      <c r="C388" s="22" t="s">
        <v>633</v>
      </c>
      <c r="D388" s="23" t="s">
        <v>634</v>
      </c>
      <c r="E388" s="24">
        <v>7</v>
      </c>
      <c r="F388" s="28" t="s">
        <v>100</v>
      </c>
    </row>
    <row r="389" spans="1:6" ht="9.75">
      <c r="A389" s="20">
        <v>240</v>
      </c>
      <c r="B389" s="21" t="s">
        <v>572</v>
      </c>
      <c r="C389" s="22" t="s">
        <v>635</v>
      </c>
      <c r="D389" s="23" t="s">
        <v>636</v>
      </c>
      <c r="E389" s="24">
        <v>3</v>
      </c>
      <c r="F389" s="28" t="s">
        <v>100</v>
      </c>
    </row>
    <row r="390" spans="1:6" ht="9.75">
      <c r="A390" s="20">
        <v>241</v>
      </c>
      <c r="B390" s="21" t="s">
        <v>62</v>
      </c>
      <c r="C390" s="22" t="s">
        <v>637</v>
      </c>
      <c r="D390" s="23" t="s">
        <v>638</v>
      </c>
      <c r="E390" s="24">
        <v>1</v>
      </c>
      <c r="F390" s="28" t="s">
        <v>100</v>
      </c>
    </row>
    <row r="391" spans="1:6" ht="9.75">
      <c r="A391" s="20">
        <v>242</v>
      </c>
      <c r="B391" s="21" t="s">
        <v>62</v>
      </c>
      <c r="C391" s="22" t="s">
        <v>639</v>
      </c>
      <c r="D391" s="23" t="s">
        <v>640</v>
      </c>
      <c r="E391" s="24">
        <v>2</v>
      </c>
      <c r="F391" s="28" t="s">
        <v>100</v>
      </c>
    </row>
    <row r="392" spans="1:6" ht="9.75">
      <c r="A392" s="20">
        <v>243</v>
      </c>
      <c r="B392" s="21" t="s">
        <v>572</v>
      </c>
      <c r="C392" s="22" t="s">
        <v>641</v>
      </c>
      <c r="D392" s="23" t="s">
        <v>642</v>
      </c>
      <c r="E392" s="24">
        <v>1</v>
      </c>
      <c r="F392" s="28" t="s">
        <v>100</v>
      </c>
    </row>
    <row r="393" spans="1:6" ht="9.75">
      <c r="A393" s="20">
        <v>244</v>
      </c>
      <c r="B393" s="21" t="s">
        <v>62</v>
      </c>
      <c r="C393" s="22" t="s">
        <v>643</v>
      </c>
      <c r="D393" s="23" t="s">
        <v>644</v>
      </c>
      <c r="E393" s="24">
        <v>1</v>
      </c>
      <c r="F393" s="28" t="s">
        <v>100</v>
      </c>
    </row>
    <row r="394" spans="1:6" ht="9.75">
      <c r="A394" s="20">
        <v>245</v>
      </c>
      <c r="B394" s="21" t="s">
        <v>572</v>
      </c>
      <c r="C394" s="22" t="s">
        <v>645</v>
      </c>
      <c r="D394" s="23" t="s">
        <v>646</v>
      </c>
      <c r="E394" s="24">
        <v>7</v>
      </c>
      <c r="F394" s="28" t="s">
        <v>100</v>
      </c>
    </row>
    <row r="395" spans="1:6" ht="9.75">
      <c r="A395" s="20">
        <v>246</v>
      </c>
      <c r="B395" s="21" t="s">
        <v>572</v>
      </c>
      <c r="C395" s="22" t="s">
        <v>647</v>
      </c>
      <c r="D395" s="23" t="s">
        <v>648</v>
      </c>
      <c r="E395" s="24">
        <v>5</v>
      </c>
      <c r="F395" s="28" t="s">
        <v>100</v>
      </c>
    </row>
    <row r="396" spans="1:6" ht="9.75">
      <c r="A396" s="20">
        <v>247</v>
      </c>
      <c r="B396" s="21" t="s">
        <v>62</v>
      </c>
      <c r="C396" s="22" t="s">
        <v>649</v>
      </c>
      <c r="D396" s="23" t="s">
        <v>650</v>
      </c>
      <c r="E396" s="24">
        <v>3</v>
      </c>
      <c r="F396" s="28" t="s">
        <v>100</v>
      </c>
    </row>
    <row r="397" spans="1:6" ht="9.75">
      <c r="A397" s="20">
        <v>248</v>
      </c>
      <c r="B397" s="21" t="s">
        <v>62</v>
      </c>
      <c r="C397" s="22" t="s">
        <v>651</v>
      </c>
      <c r="D397" s="23" t="s">
        <v>652</v>
      </c>
      <c r="E397" s="24">
        <v>2</v>
      </c>
      <c r="F397" s="28" t="s">
        <v>100</v>
      </c>
    </row>
    <row r="398" spans="1:6" ht="20.25">
      <c r="A398" s="20">
        <v>249</v>
      </c>
      <c r="B398" s="21" t="s">
        <v>572</v>
      </c>
      <c r="C398" s="22" t="s">
        <v>653</v>
      </c>
      <c r="D398" s="23" t="s">
        <v>654</v>
      </c>
      <c r="E398" s="24">
        <v>2</v>
      </c>
      <c r="F398" s="28" t="s">
        <v>100</v>
      </c>
    </row>
    <row r="399" spans="1:6" ht="9.75">
      <c r="A399" s="20">
        <v>250</v>
      </c>
      <c r="B399" s="21" t="s">
        <v>62</v>
      </c>
      <c r="C399" s="22" t="s">
        <v>655</v>
      </c>
      <c r="D399" s="23" t="s">
        <v>656</v>
      </c>
      <c r="E399" s="24">
        <v>2</v>
      </c>
      <c r="F399" s="28" t="s">
        <v>100</v>
      </c>
    </row>
    <row r="400" spans="1:6" ht="9.75">
      <c r="A400" s="20">
        <v>251</v>
      </c>
      <c r="B400" s="21" t="s">
        <v>572</v>
      </c>
      <c r="C400" s="22" t="s">
        <v>657</v>
      </c>
      <c r="D400" s="23" t="s">
        <v>658</v>
      </c>
      <c r="E400" s="24">
        <v>28</v>
      </c>
      <c r="F400" s="28" t="s">
        <v>151</v>
      </c>
    </row>
    <row r="401" ht="9.75">
      <c r="D401" s="23" t="s">
        <v>659</v>
      </c>
    </row>
    <row r="402" spans="1:6" ht="9.75">
      <c r="A402" s="20">
        <v>252</v>
      </c>
      <c r="B402" s="21" t="s">
        <v>62</v>
      </c>
      <c r="C402" s="22" t="s">
        <v>660</v>
      </c>
      <c r="D402" s="23" t="s">
        <v>661</v>
      </c>
      <c r="E402" s="24">
        <v>3.78</v>
      </c>
      <c r="F402" s="28" t="s">
        <v>662</v>
      </c>
    </row>
    <row r="403" ht="9.75">
      <c r="D403" s="23" t="s">
        <v>663</v>
      </c>
    </row>
    <row r="404" spans="1:6" ht="9.75">
      <c r="A404" s="20">
        <v>253</v>
      </c>
      <c r="B404" s="21" t="s">
        <v>62</v>
      </c>
      <c r="C404" s="22" t="s">
        <v>664</v>
      </c>
      <c r="D404" s="23" t="s">
        <v>665</v>
      </c>
      <c r="E404" s="24">
        <v>20.79</v>
      </c>
      <c r="F404" s="28" t="s">
        <v>662</v>
      </c>
    </row>
    <row r="405" ht="9.75">
      <c r="D405" s="23" t="s">
        <v>666</v>
      </c>
    </row>
    <row r="406" spans="1:6" ht="20.25">
      <c r="A406" s="20">
        <v>254</v>
      </c>
      <c r="B406" s="21" t="s">
        <v>572</v>
      </c>
      <c r="C406" s="22" t="s">
        <v>667</v>
      </c>
      <c r="D406" s="23" t="s">
        <v>668</v>
      </c>
      <c r="E406" s="24">
        <v>37</v>
      </c>
      <c r="F406" s="28" t="s">
        <v>151</v>
      </c>
    </row>
    <row r="407" ht="9.75">
      <c r="D407" s="23" t="s">
        <v>669</v>
      </c>
    </row>
    <row r="408" spans="1:6" ht="9.75">
      <c r="A408" s="20">
        <v>255</v>
      </c>
      <c r="B408" s="21" t="s">
        <v>62</v>
      </c>
      <c r="C408" s="22" t="s">
        <v>670</v>
      </c>
      <c r="D408" s="23" t="s">
        <v>671</v>
      </c>
      <c r="E408" s="24">
        <v>15.54</v>
      </c>
      <c r="F408" s="28" t="s">
        <v>662</v>
      </c>
    </row>
    <row r="409" ht="9.75">
      <c r="D409" s="23" t="s">
        <v>672</v>
      </c>
    </row>
    <row r="410" spans="1:6" ht="9.75">
      <c r="A410" s="20">
        <v>256</v>
      </c>
      <c r="B410" s="21" t="s">
        <v>62</v>
      </c>
      <c r="C410" s="22" t="s">
        <v>673</v>
      </c>
      <c r="D410" s="23" t="s">
        <v>674</v>
      </c>
      <c r="E410" s="24">
        <v>6</v>
      </c>
      <c r="F410" s="28" t="s">
        <v>100</v>
      </c>
    </row>
    <row r="411" spans="1:6" ht="9.75">
      <c r="A411" s="20">
        <v>257</v>
      </c>
      <c r="B411" s="21" t="s">
        <v>62</v>
      </c>
      <c r="C411" s="22" t="s">
        <v>675</v>
      </c>
      <c r="D411" s="23" t="s">
        <v>676</v>
      </c>
      <c r="E411" s="24">
        <v>10</v>
      </c>
      <c r="F411" s="28" t="s">
        <v>100</v>
      </c>
    </row>
    <row r="412" spans="1:6" ht="20.25">
      <c r="A412" s="20">
        <v>258</v>
      </c>
      <c r="B412" s="21" t="s">
        <v>62</v>
      </c>
      <c r="C412" s="22" t="s">
        <v>677</v>
      </c>
      <c r="D412" s="23" t="s">
        <v>678</v>
      </c>
      <c r="E412" s="24">
        <v>18</v>
      </c>
      <c r="F412" s="28" t="s">
        <v>100</v>
      </c>
    </row>
    <row r="413" spans="1:6" ht="9.75">
      <c r="A413" s="20">
        <v>259</v>
      </c>
      <c r="B413" s="21" t="s">
        <v>572</v>
      </c>
      <c r="C413" s="22" t="s">
        <v>679</v>
      </c>
      <c r="D413" s="23" t="s">
        <v>680</v>
      </c>
      <c r="E413" s="24">
        <v>1</v>
      </c>
      <c r="F413" s="28" t="s">
        <v>100</v>
      </c>
    </row>
    <row r="414" spans="1:6" ht="9.75">
      <c r="A414" s="20">
        <v>260</v>
      </c>
      <c r="B414" s="21" t="s">
        <v>62</v>
      </c>
      <c r="C414" s="22" t="s">
        <v>681</v>
      </c>
      <c r="D414" s="23" t="s">
        <v>682</v>
      </c>
      <c r="E414" s="24">
        <v>1</v>
      </c>
      <c r="F414" s="28" t="s">
        <v>100</v>
      </c>
    </row>
    <row r="415" spans="1:6" ht="9.75">
      <c r="A415" s="20">
        <v>261</v>
      </c>
      <c r="B415" s="21" t="s">
        <v>62</v>
      </c>
      <c r="C415" s="22" t="s">
        <v>683</v>
      </c>
      <c r="D415" s="23" t="s">
        <v>684</v>
      </c>
      <c r="E415" s="24">
        <v>1</v>
      </c>
      <c r="F415" s="28" t="s">
        <v>100</v>
      </c>
    </row>
    <row r="416" spans="1:6" ht="9.75">
      <c r="A416" s="20">
        <v>262</v>
      </c>
      <c r="B416" s="21" t="s">
        <v>62</v>
      </c>
      <c r="C416" s="22" t="s">
        <v>685</v>
      </c>
      <c r="D416" s="23" t="s">
        <v>686</v>
      </c>
      <c r="E416" s="24">
        <v>1</v>
      </c>
      <c r="F416" s="28" t="s">
        <v>100</v>
      </c>
    </row>
    <row r="417" spans="1:6" ht="9.75">
      <c r="A417" s="20">
        <v>263</v>
      </c>
      <c r="B417" s="21" t="s">
        <v>572</v>
      </c>
      <c r="C417" s="22" t="s">
        <v>687</v>
      </c>
      <c r="D417" s="23" t="s">
        <v>688</v>
      </c>
      <c r="E417" s="24">
        <v>8</v>
      </c>
      <c r="F417" s="28" t="s">
        <v>100</v>
      </c>
    </row>
    <row r="418" spans="1:6" ht="9.75">
      <c r="A418" s="20">
        <v>264</v>
      </c>
      <c r="B418" s="21" t="s">
        <v>572</v>
      </c>
      <c r="C418" s="22" t="s">
        <v>689</v>
      </c>
      <c r="D418" s="23" t="s">
        <v>690</v>
      </c>
      <c r="E418" s="24">
        <v>5</v>
      </c>
      <c r="F418" s="28" t="s">
        <v>100</v>
      </c>
    </row>
    <row r="419" spans="1:6" ht="9.75">
      <c r="A419" s="20">
        <v>265</v>
      </c>
      <c r="B419" s="21" t="s">
        <v>62</v>
      </c>
      <c r="C419" s="22" t="s">
        <v>691</v>
      </c>
      <c r="D419" s="23" t="s">
        <v>692</v>
      </c>
      <c r="E419" s="24">
        <v>1</v>
      </c>
      <c r="F419" s="28" t="s">
        <v>100</v>
      </c>
    </row>
    <row r="420" spans="1:6" ht="9.75">
      <c r="A420" s="20">
        <v>266</v>
      </c>
      <c r="B420" s="21" t="s">
        <v>62</v>
      </c>
      <c r="C420" s="22" t="s">
        <v>693</v>
      </c>
      <c r="D420" s="23" t="s">
        <v>694</v>
      </c>
      <c r="E420" s="24">
        <v>8</v>
      </c>
      <c r="F420" s="28" t="s">
        <v>100</v>
      </c>
    </row>
    <row r="421" spans="1:6" ht="20.25">
      <c r="A421" s="20">
        <v>267</v>
      </c>
      <c r="B421" s="21" t="s">
        <v>62</v>
      </c>
      <c r="C421" s="22" t="s">
        <v>695</v>
      </c>
      <c r="D421" s="23" t="s">
        <v>696</v>
      </c>
      <c r="E421" s="24">
        <v>2</v>
      </c>
      <c r="F421" s="28" t="s">
        <v>100</v>
      </c>
    </row>
    <row r="422" spans="1:6" ht="9.75">
      <c r="A422" s="20">
        <v>268</v>
      </c>
      <c r="B422" s="21" t="s">
        <v>62</v>
      </c>
      <c r="C422" s="22" t="s">
        <v>697</v>
      </c>
      <c r="D422" s="23" t="s">
        <v>698</v>
      </c>
      <c r="E422" s="24">
        <v>2</v>
      </c>
      <c r="F422" s="28" t="s">
        <v>100</v>
      </c>
    </row>
    <row r="423" spans="1:6" ht="9.75">
      <c r="A423" s="20">
        <v>269</v>
      </c>
      <c r="B423" s="21" t="s">
        <v>572</v>
      </c>
      <c r="C423" s="22" t="s">
        <v>699</v>
      </c>
      <c r="D423" s="23" t="s">
        <v>700</v>
      </c>
      <c r="E423" s="24">
        <v>1</v>
      </c>
      <c r="F423" s="28" t="s">
        <v>100</v>
      </c>
    </row>
    <row r="424" spans="1:6" ht="9.75">
      <c r="A424" s="20">
        <v>270</v>
      </c>
      <c r="B424" s="21" t="s">
        <v>62</v>
      </c>
      <c r="C424" s="22" t="s">
        <v>701</v>
      </c>
      <c r="D424" s="23" t="s">
        <v>702</v>
      </c>
      <c r="E424" s="24">
        <v>1</v>
      </c>
      <c r="F424" s="28" t="s">
        <v>100</v>
      </c>
    </row>
    <row r="425" spans="1:6" ht="9.75">
      <c r="A425" s="20">
        <v>271</v>
      </c>
      <c r="B425" s="21" t="s">
        <v>572</v>
      </c>
      <c r="C425" s="22" t="s">
        <v>703</v>
      </c>
      <c r="D425" s="23" t="s">
        <v>704</v>
      </c>
      <c r="E425" s="24">
        <v>2</v>
      </c>
      <c r="F425" s="28" t="s">
        <v>100</v>
      </c>
    </row>
    <row r="426" spans="1:6" ht="9.75">
      <c r="A426" s="20">
        <v>272</v>
      </c>
      <c r="B426" s="21" t="s">
        <v>62</v>
      </c>
      <c r="C426" s="22" t="s">
        <v>705</v>
      </c>
      <c r="D426" s="23" t="s">
        <v>706</v>
      </c>
      <c r="E426" s="24">
        <v>2</v>
      </c>
      <c r="F426" s="28" t="s">
        <v>100</v>
      </c>
    </row>
    <row r="427" spans="1:6" ht="9.75">
      <c r="A427" s="20">
        <v>273</v>
      </c>
      <c r="B427" s="21" t="s">
        <v>62</v>
      </c>
      <c r="C427" s="22" t="s">
        <v>707</v>
      </c>
      <c r="D427" s="23" t="s">
        <v>708</v>
      </c>
      <c r="E427" s="24">
        <v>4</v>
      </c>
      <c r="F427" s="28" t="s">
        <v>100</v>
      </c>
    </row>
    <row r="428" spans="1:6" ht="9.75">
      <c r="A428" s="20">
        <v>274</v>
      </c>
      <c r="B428" s="21" t="s">
        <v>572</v>
      </c>
      <c r="C428" s="22" t="s">
        <v>709</v>
      </c>
      <c r="D428" s="23" t="s">
        <v>710</v>
      </c>
      <c r="E428" s="24">
        <v>10</v>
      </c>
      <c r="F428" s="28" t="s">
        <v>151</v>
      </c>
    </row>
    <row r="429" spans="1:6" ht="9.75">
      <c r="A429" s="20">
        <v>275</v>
      </c>
      <c r="B429" s="21" t="s">
        <v>62</v>
      </c>
      <c r="C429" s="22" t="s">
        <v>711</v>
      </c>
      <c r="D429" s="23" t="s">
        <v>712</v>
      </c>
      <c r="E429" s="24">
        <v>10.5</v>
      </c>
      <c r="F429" s="28" t="s">
        <v>151</v>
      </c>
    </row>
    <row r="430" spans="1:6" ht="9.75">
      <c r="A430" s="20">
        <v>276</v>
      </c>
      <c r="B430" s="21" t="s">
        <v>572</v>
      </c>
      <c r="C430" s="22" t="s">
        <v>713</v>
      </c>
      <c r="D430" s="23" t="s">
        <v>714</v>
      </c>
      <c r="E430" s="24">
        <v>5</v>
      </c>
      <c r="F430" s="28" t="s">
        <v>100</v>
      </c>
    </row>
    <row r="431" spans="1:6" ht="9.75">
      <c r="A431" s="20">
        <v>277</v>
      </c>
      <c r="B431" s="21" t="s">
        <v>572</v>
      </c>
      <c r="C431" s="22" t="s">
        <v>715</v>
      </c>
      <c r="D431" s="23" t="s">
        <v>716</v>
      </c>
      <c r="E431" s="24">
        <v>10</v>
      </c>
      <c r="F431" s="28" t="s">
        <v>151</v>
      </c>
    </row>
    <row r="432" spans="1:6" ht="9.75">
      <c r="A432" s="20">
        <v>278</v>
      </c>
      <c r="B432" s="21" t="s">
        <v>62</v>
      </c>
      <c r="C432" s="22" t="s">
        <v>717</v>
      </c>
      <c r="D432" s="23" t="s">
        <v>718</v>
      </c>
      <c r="E432" s="24">
        <v>10.5</v>
      </c>
      <c r="F432" s="28" t="s">
        <v>151</v>
      </c>
    </row>
    <row r="433" spans="1:6" ht="9.75">
      <c r="A433" s="20">
        <v>279</v>
      </c>
      <c r="B433" s="21" t="s">
        <v>572</v>
      </c>
      <c r="C433" s="22" t="s">
        <v>719</v>
      </c>
      <c r="D433" s="23" t="s">
        <v>720</v>
      </c>
      <c r="E433" s="24">
        <v>40</v>
      </c>
      <c r="F433" s="28" t="s">
        <v>151</v>
      </c>
    </row>
    <row r="434" spans="1:6" ht="9.75">
      <c r="A434" s="20">
        <v>280</v>
      </c>
      <c r="B434" s="21" t="s">
        <v>62</v>
      </c>
      <c r="C434" s="22" t="s">
        <v>721</v>
      </c>
      <c r="D434" s="23" t="s">
        <v>722</v>
      </c>
      <c r="E434" s="24">
        <v>42</v>
      </c>
      <c r="F434" s="28" t="s">
        <v>151</v>
      </c>
    </row>
    <row r="435" spans="1:6" ht="9.75">
      <c r="A435" s="20">
        <v>281</v>
      </c>
      <c r="B435" s="21" t="s">
        <v>572</v>
      </c>
      <c r="C435" s="22" t="s">
        <v>723</v>
      </c>
      <c r="D435" s="23" t="s">
        <v>724</v>
      </c>
      <c r="E435" s="24">
        <v>80</v>
      </c>
      <c r="F435" s="28" t="s">
        <v>151</v>
      </c>
    </row>
    <row r="436" spans="1:6" ht="9.75">
      <c r="A436" s="20">
        <v>282</v>
      </c>
      <c r="B436" s="21" t="s">
        <v>62</v>
      </c>
      <c r="C436" s="22" t="s">
        <v>725</v>
      </c>
      <c r="D436" s="23" t="s">
        <v>726</v>
      </c>
      <c r="E436" s="24">
        <v>84</v>
      </c>
      <c r="F436" s="28" t="s">
        <v>151</v>
      </c>
    </row>
    <row r="437" spans="1:6" ht="9.75">
      <c r="A437" s="20">
        <v>283</v>
      </c>
      <c r="B437" s="21" t="s">
        <v>572</v>
      </c>
      <c r="C437" s="22" t="s">
        <v>727</v>
      </c>
      <c r="D437" s="23" t="s">
        <v>728</v>
      </c>
      <c r="E437" s="24">
        <v>15</v>
      </c>
      <c r="F437" s="28" t="s">
        <v>729</v>
      </c>
    </row>
    <row r="438" spans="1:6" ht="9.75">
      <c r="A438" s="20">
        <v>284</v>
      </c>
      <c r="B438" s="21" t="s">
        <v>62</v>
      </c>
      <c r="C438" s="22" t="s">
        <v>730</v>
      </c>
      <c r="D438" s="23" t="s">
        <v>731</v>
      </c>
      <c r="E438" s="24">
        <v>2</v>
      </c>
      <c r="F438" s="28" t="s">
        <v>29</v>
      </c>
    </row>
    <row r="439" spans="1:6" ht="9.75">
      <c r="A439" s="20">
        <v>285</v>
      </c>
      <c r="B439" s="21" t="s">
        <v>62</v>
      </c>
      <c r="C439" s="22" t="s">
        <v>732</v>
      </c>
      <c r="D439" s="23" t="s">
        <v>733</v>
      </c>
      <c r="E439" s="24">
        <v>2</v>
      </c>
      <c r="F439" s="28" t="s">
        <v>29</v>
      </c>
    </row>
    <row r="440" spans="1:6" ht="9.75">
      <c r="A440" s="20">
        <v>286</v>
      </c>
      <c r="B440" s="21" t="s">
        <v>62</v>
      </c>
      <c r="C440" s="22" t="s">
        <v>734</v>
      </c>
      <c r="D440" s="23" t="s">
        <v>735</v>
      </c>
      <c r="E440" s="24">
        <v>2</v>
      </c>
      <c r="F440" s="28" t="s">
        <v>29</v>
      </c>
    </row>
    <row r="441" spans="1:8" ht="9.75">
      <c r="A441" s="58"/>
      <c r="B441" s="59"/>
      <c r="C441" s="60"/>
      <c r="D441" s="53" t="s">
        <v>736</v>
      </c>
      <c r="E441" s="54"/>
      <c r="F441" s="64"/>
      <c r="G441" s="63"/>
      <c r="H441" s="54">
        <f>SUM(H356:H440)</f>
        <v>0</v>
      </c>
    </row>
    <row r="443" ht="9.75">
      <c r="B443" s="22" t="s">
        <v>737</v>
      </c>
    </row>
    <row r="444" spans="1:6" ht="9.75">
      <c r="A444" s="20">
        <v>287</v>
      </c>
      <c r="B444" s="21" t="s">
        <v>738</v>
      </c>
      <c r="C444" s="22" t="s">
        <v>739</v>
      </c>
      <c r="D444" s="23" t="s">
        <v>740</v>
      </c>
      <c r="E444" s="24">
        <v>1</v>
      </c>
      <c r="F444" s="28" t="s">
        <v>100</v>
      </c>
    </row>
    <row r="445" spans="1:8" ht="9.75">
      <c r="A445" s="58"/>
      <c r="B445" s="59"/>
      <c r="C445" s="60"/>
      <c r="D445" s="53" t="s">
        <v>741</v>
      </c>
      <c r="E445" s="54"/>
      <c r="F445" s="64"/>
      <c r="G445" s="63"/>
      <c r="H445" s="54">
        <f>SUM(H444)</f>
        <v>0</v>
      </c>
    </row>
    <row r="446" ht="9.75">
      <c r="H446" s="26">
        <v>0</v>
      </c>
    </row>
    <row r="447" spans="1:8" ht="9.75">
      <c r="A447" s="71"/>
      <c r="B447" s="72"/>
      <c r="C447" s="73"/>
      <c r="D447" s="48" t="s">
        <v>742</v>
      </c>
      <c r="E447" s="49">
        <f>H447</f>
        <v>0</v>
      </c>
      <c r="F447" s="52"/>
      <c r="G447" s="49"/>
      <c r="H447" s="49">
        <f>H441+H445</f>
        <v>0</v>
      </c>
    </row>
    <row r="448" ht="9.75">
      <c r="H448" s="26">
        <v>0</v>
      </c>
    </row>
    <row r="449" spans="1:13" s="89" customFormat="1" ht="13.5">
      <c r="A449" s="83"/>
      <c r="B449" s="84"/>
      <c r="C449" s="85"/>
      <c r="D449" s="80" t="s">
        <v>743</v>
      </c>
      <c r="E449" s="81"/>
      <c r="F449" s="86"/>
      <c r="G449" s="87"/>
      <c r="H449" s="81">
        <f>H447+H352+H122</f>
        <v>0</v>
      </c>
      <c r="I449" s="88"/>
      <c r="J449" s="81"/>
      <c r="K449" s="88"/>
      <c r="L449" s="88"/>
      <c r="M449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zoomScalePageLayoutView="0" workbookViewId="0" topLeftCell="A1">
      <selection activeCell="E3" sqref="E3"/>
    </sheetView>
  </sheetViews>
  <sheetFormatPr defaultColWidth="5.710937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9" width="9.140625" style="25" customWidth="1"/>
    <col min="10" max="231" width="9.140625" style="2" customWidth="1"/>
    <col min="232" max="232" width="6.7109375" style="2" customWidth="1"/>
    <col min="233" max="233" width="3.7109375" style="2" customWidth="1"/>
    <col min="234" max="234" width="13.00390625" style="2" customWidth="1"/>
    <col min="235" max="235" width="35.7109375" style="2" customWidth="1"/>
    <col min="236" max="236" width="10.7109375" style="2" customWidth="1"/>
    <col min="237" max="237" width="5.28125" style="2" customWidth="1"/>
    <col min="238" max="238" width="8.7109375" style="2" customWidth="1"/>
    <col min="239" max="240" width="9.140625" style="2" customWidth="1"/>
    <col min="241" max="241" width="9.7109375" style="2" customWidth="1"/>
    <col min="242" max="245" width="9.140625" style="2" customWidth="1"/>
    <col min="246" max="246" width="3.57421875" style="2" customWidth="1"/>
    <col min="247" max="254" width="9.140625" style="2" customWidth="1"/>
    <col min="255" max="16384" width="5.7109375" style="2" customWidth="1"/>
  </cols>
  <sheetData>
    <row r="1" spans="1:9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2"/>
    </row>
    <row r="2" spans="1:9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2"/>
    </row>
    <row r="3" spans="1:9" ht="9.75">
      <c r="A3" s="1" t="s">
        <v>744</v>
      </c>
      <c r="B3" s="2"/>
      <c r="C3" s="2"/>
      <c r="D3" s="2"/>
      <c r="E3" s="1" t="s">
        <v>1241</v>
      </c>
      <c r="F3" s="2"/>
      <c r="G3" s="3"/>
      <c r="H3" s="3"/>
      <c r="I3" s="2"/>
    </row>
    <row r="4" spans="1:9" ht="9.75">
      <c r="A4" s="2"/>
      <c r="B4" s="2"/>
      <c r="C4" s="2"/>
      <c r="D4" s="2"/>
      <c r="E4" s="2"/>
      <c r="F4" s="2"/>
      <c r="G4" s="2"/>
      <c r="H4" s="2"/>
      <c r="I4" s="2"/>
    </row>
    <row r="5" spans="1:9" ht="9.75">
      <c r="A5" s="1" t="s">
        <v>6</v>
      </c>
      <c r="B5" s="2"/>
      <c r="C5" s="2"/>
      <c r="D5" s="2"/>
      <c r="E5" s="2"/>
      <c r="F5" s="2"/>
      <c r="G5" s="2"/>
      <c r="H5" s="2"/>
      <c r="I5" s="2"/>
    </row>
    <row r="6" spans="1:9" ht="9.75">
      <c r="A6" s="1" t="s">
        <v>1169</v>
      </c>
      <c r="B6" s="2"/>
      <c r="C6" s="2"/>
      <c r="D6" s="2"/>
      <c r="E6" s="2"/>
      <c r="F6" s="2"/>
      <c r="G6" s="2"/>
      <c r="H6" s="2"/>
      <c r="I6" s="2"/>
    </row>
    <row r="7" spans="1:9" ht="9.75">
      <c r="A7" s="1"/>
      <c r="B7" s="2"/>
      <c r="C7" s="2"/>
      <c r="D7" s="2"/>
      <c r="E7" s="2"/>
      <c r="F7" s="2"/>
      <c r="G7" s="2"/>
      <c r="H7" s="2"/>
      <c r="I7" s="2"/>
    </row>
    <row r="8" spans="1:9" ht="13.5">
      <c r="A8" s="2"/>
      <c r="B8" s="9"/>
      <c r="C8" s="10"/>
      <c r="D8" s="11" t="s">
        <v>1144</v>
      </c>
      <c r="E8" s="5"/>
      <c r="F8" s="2"/>
      <c r="G8" s="3"/>
      <c r="H8" s="3"/>
      <c r="I8" s="2"/>
    </row>
    <row r="9" spans="1:9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</row>
    <row r="10" spans="1:9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</row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32</v>
      </c>
      <c r="C14" s="22" t="s">
        <v>33</v>
      </c>
      <c r="D14" s="23" t="s">
        <v>34</v>
      </c>
      <c r="E14" s="24">
        <v>66</v>
      </c>
      <c r="F14" s="25" t="s">
        <v>35</v>
      </c>
    </row>
    <row r="15" ht="9.75">
      <c r="D15" s="23" t="s">
        <v>1170</v>
      </c>
    </row>
    <row r="16" spans="1:6" ht="9.75">
      <c r="A16" s="20">
        <v>2</v>
      </c>
      <c r="B16" s="21" t="s">
        <v>32</v>
      </c>
      <c r="C16" s="22" t="s">
        <v>747</v>
      </c>
      <c r="D16" s="23" t="s">
        <v>748</v>
      </c>
      <c r="E16" s="24">
        <v>2.6</v>
      </c>
      <c r="F16" s="25" t="s">
        <v>35</v>
      </c>
    </row>
    <row r="17" ht="9.75">
      <c r="D17" s="23" t="s">
        <v>1171</v>
      </c>
    </row>
    <row r="18" spans="1:6" ht="9.75">
      <c r="A18" s="20">
        <v>3</v>
      </c>
      <c r="B18" s="21" t="s">
        <v>32</v>
      </c>
      <c r="C18" s="22" t="s">
        <v>43</v>
      </c>
      <c r="D18" s="23" t="s">
        <v>44</v>
      </c>
      <c r="E18" s="24">
        <v>40.1</v>
      </c>
      <c r="F18" s="25" t="s">
        <v>35</v>
      </c>
    </row>
    <row r="19" ht="9.75">
      <c r="D19" s="23" t="s">
        <v>1172</v>
      </c>
    </row>
    <row r="20" ht="9.75">
      <c r="D20" s="23" t="s">
        <v>1173</v>
      </c>
    </row>
    <row r="21" spans="1:6" ht="9.75">
      <c r="A21" s="20">
        <v>4</v>
      </c>
      <c r="B21" s="21" t="s">
        <v>32</v>
      </c>
      <c r="C21" s="22" t="s">
        <v>47</v>
      </c>
      <c r="D21" s="23" t="s">
        <v>48</v>
      </c>
      <c r="E21" s="24">
        <v>12.1</v>
      </c>
      <c r="F21" s="25" t="s">
        <v>35</v>
      </c>
    </row>
    <row r="22" ht="9.75">
      <c r="D22" s="23" t="s">
        <v>1174</v>
      </c>
    </row>
    <row r="23" spans="1:6" ht="9.75">
      <c r="A23" s="20">
        <v>10</v>
      </c>
      <c r="B23" s="21" t="s">
        <v>37</v>
      </c>
      <c r="C23" s="22" t="s">
        <v>59</v>
      </c>
      <c r="D23" s="23" t="s">
        <v>60</v>
      </c>
      <c r="E23" s="24">
        <v>49.2</v>
      </c>
      <c r="F23" s="25" t="s">
        <v>35</v>
      </c>
    </row>
    <row r="24" ht="9.75">
      <c r="D24" s="23" t="s">
        <v>1175</v>
      </c>
    </row>
    <row r="25" spans="1:6" ht="9.75">
      <c r="A25" s="20">
        <v>11</v>
      </c>
      <c r="B25" s="21" t="s">
        <v>62</v>
      </c>
      <c r="C25" s="22" t="s">
        <v>63</v>
      </c>
      <c r="D25" s="23" t="s">
        <v>64</v>
      </c>
      <c r="E25" s="24">
        <v>59</v>
      </c>
      <c r="F25" s="25" t="s">
        <v>65</v>
      </c>
    </row>
    <row r="26" ht="9.75">
      <c r="D26" s="23" t="s">
        <v>1176</v>
      </c>
    </row>
    <row r="27" spans="1:8" ht="9.75">
      <c r="A27" s="74"/>
      <c r="B27" s="75"/>
      <c r="C27" s="76"/>
      <c r="D27" s="53" t="s">
        <v>69</v>
      </c>
      <c r="E27" s="54">
        <f>H27</f>
        <v>0</v>
      </c>
      <c r="F27" s="55"/>
      <c r="G27" s="54"/>
      <c r="H27" s="54">
        <f>SUM(H12:H26)</f>
        <v>0</v>
      </c>
    </row>
    <row r="29" ht="9.75">
      <c r="B29" s="22" t="s">
        <v>70</v>
      </c>
    </row>
    <row r="30" spans="1:6" ht="9.75">
      <c r="A30" s="20">
        <v>13</v>
      </c>
      <c r="B30" s="21" t="s">
        <v>37</v>
      </c>
      <c r="C30" s="22" t="s">
        <v>71</v>
      </c>
      <c r="D30" s="23" t="s">
        <v>72</v>
      </c>
      <c r="E30" s="24">
        <v>210</v>
      </c>
      <c r="F30" s="25" t="s">
        <v>65</v>
      </c>
    </row>
    <row r="31" ht="9.75">
      <c r="D31" s="23" t="s">
        <v>1177</v>
      </c>
    </row>
    <row r="32" spans="1:9" s="141" customFormat="1" ht="9.75">
      <c r="A32" s="142">
        <v>14</v>
      </c>
      <c r="B32" s="148" t="s">
        <v>74</v>
      </c>
      <c r="C32" s="143" t="s">
        <v>75</v>
      </c>
      <c r="D32" s="144" t="s">
        <v>76</v>
      </c>
      <c r="E32" s="145">
        <v>46.5</v>
      </c>
      <c r="F32" s="146" t="s">
        <v>35</v>
      </c>
      <c r="G32" s="147"/>
      <c r="H32" s="147"/>
      <c r="I32" s="146"/>
    </row>
    <row r="33" spans="1:9" s="141" customFormat="1" ht="9.75">
      <c r="A33" s="142"/>
      <c r="B33" s="148"/>
      <c r="C33" s="143"/>
      <c r="D33" s="144" t="s">
        <v>1178</v>
      </c>
      <c r="E33" s="145"/>
      <c r="F33" s="146"/>
      <c r="G33" s="147"/>
      <c r="H33" s="147"/>
      <c r="I33" s="146"/>
    </row>
    <row r="34" spans="1:9" s="141" customFormat="1" ht="9.75">
      <c r="A34" s="142"/>
      <c r="B34" s="148"/>
      <c r="C34" s="143"/>
      <c r="D34" s="144" t="s">
        <v>1179</v>
      </c>
      <c r="E34" s="145"/>
      <c r="F34" s="146"/>
      <c r="G34" s="147"/>
      <c r="H34" s="147"/>
      <c r="I34" s="146"/>
    </row>
    <row r="35" spans="1:9" s="141" customFormat="1" ht="20.25">
      <c r="A35" s="142"/>
      <c r="B35" s="148"/>
      <c r="C35" s="143"/>
      <c r="D35" s="144" t="s">
        <v>1180</v>
      </c>
      <c r="E35" s="145"/>
      <c r="F35" s="146"/>
      <c r="G35" s="147"/>
      <c r="H35" s="147"/>
      <c r="I35" s="146"/>
    </row>
    <row r="36" spans="1:9" s="141" customFormat="1" ht="20.25">
      <c r="A36" s="142"/>
      <c r="B36" s="148"/>
      <c r="C36" s="143"/>
      <c r="D36" s="144" t="s">
        <v>1181</v>
      </c>
      <c r="E36" s="145"/>
      <c r="F36" s="146"/>
      <c r="G36" s="147"/>
      <c r="H36" s="147"/>
      <c r="I36" s="146"/>
    </row>
    <row r="37" spans="1:6" ht="9.75">
      <c r="A37" s="20">
        <v>15</v>
      </c>
      <c r="B37" s="21" t="s">
        <v>77</v>
      </c>
      <c r="C37" s="22" t="s">
        <v>78</v>
      </c>
      <c r="D37" s="23" t="s">
        <v>79</v>
      </c>
      <c r="E37" s="24">
        <v>27.75</v>
      </c>
      <c r="F37" s="25" t="s">
        <v>35</v>
      </c>
    </row>
    <row r="38" ht="9.75">
      <c r="D38" s="23" t="s">
        <v>1182</v>
      </c>
    </row>
    <row r="39" spans="1:6" ht="9.75">
      <c r="A39" s="20">
        <v>19</v>
      </c>
      <c r="B39" s="21" t="s">
        <v>81</v>
      </c>
      <c r="C39" s="22" t="s">
        <v>83</v>
      </c>
      <c r="D39" s="23" t="s">
        <v>769</v>
      </c>
      <c r="E39" s="24">
        <v>20.4</v>
      </c>
      <c r="F39" s="25" t="s">
        <v>35</v>
      </c>
    </row>
    <row r="40" ht="9.75">
      <c r="D40" s="23" t="s">
        <v>1183</v>
      </c>
    </row>
    <row r="41" ht="9.75">
      <c r="D41" s="23" t="s">
        <v>1184</v>
      </c>
    </row>
    <row r="42" spans="1:6" ht="9.75">
      <c r="A42" s="20">
        <v>21</v>
      </c>
      <c r="B42" s="21" t="s">
        <v>77</v>
      </c>
      <c r="C42" s="22" t="s">
        <v>772</v>
      </c>
      <c r="D42" s="23" t="s">
        <v>773</v>
      </c>
      <c r="E42" s="24">
        <v>4</v>
      </c>
      <c r="F42" s="25" t="s">
        <v>100</v>
      </c>
    </row>
    <row r="43" spans="1:6" ht="9.75">
      <c r="A43" s="20">
        <v>22</v>
      </c>
      <c r="B43" s="21" t="s">
        <v>74</v>
      </c>
      <c r="C43" s="22" t="s">
        <v>774</v>
      </c>
      <c r="D43" s="23" t="s">
        <v>775</v>
      </c>
      <c r="E43" s="24">
        <v>25.64</v>
      </c>
      <c r="F43" s="25" t="s">
        <v>151</v>
      </c>
    </row>
    <row r="44" spans="1:8" ht="9.75">
      <c r="A44" s="74"/>
      <c r="B44" s="75"/>
      <c r="C44" s="76"/>
      <c r="D44" s="53" t="s">
        <v>86</v>
      </c>
      <c r="E44" s="54">
        <f>H44</f>
        <v>0</v>
      </c>
      <c r="F44" s="55"/>
      <c r="G44" s="54"/>
      <c r="H44" s="54">
        <f>SUM(H29:H43)</f>
        <v>0</v>
      </c>
    </row>
    <row r="46" ht="9.75">
      <c r="B46" s="22" t="s">
        <v>87</v>
      </c>
    </row>
    <row r="47" spans="1:6" ht="20.25">
      <c r="A47" s="20">
        <v>23</v>
      </c>
      <c r="B47" s="21" t="s">
        <v>81</v>
      </c>
      <c r="C47" s="22" t="s">
        <v>93</v>
      </c>
      <c r="D47" s="23" t="s">
        <v>776</v>
      </c>
      <c r="E47" s="24">
        <v>54.7</v>
      </c>
      <c r="F47" s="25" t="s">
        <v>35</v>
      </c>
    </row>
    <row r="48" ht="9.75">
      <c r="D48" s="23" t="s">
        <v>1185</v>
      </c>
    </row>
    <row r="49" ht="20.25">
      <c r="D49" s="23" t="s">
        <v>1186</v>
      </c>
    </row>
    <row r="50" spans="1:9" s="141" customFormat="1" ht="20.25">
      <c r="A50" s="142">
        <v>24</v>
      </c>
      <c r="B50" s="148" t="s">
        <v>81</v>
      </c>
      <c r="C50" s="143" t="s">
        <v>94</v>
      </c>
      <c r="D50" s="144" t="s">
        <v>781</v>
      </c>
      <c r="E50" s="145">
        <v>3</v>
      </c>
      <c r="F50" s="146" t="s">
        <v>35</v>
      </c>
      <c r="G50" s="147"/>
      <c r="H50" s="147"/>
      <c r="I50" s="146"/>
    </row>
    <row r="51" spans="1:9" s="141" customFormat="1" ht="9.75">
      <c r="A51" s="142"/>
      <c r="B51" s="148"/>
      <c r="C51" s="143"/>
      <c r="D51" s="144" t="s">
        <v>1187</v>
      </c>
      <c r="E51" s="145"/>
      <c r="F51" s="146"/>
      <c r="G51" s="147"/>
      <c r="H51" s="147"/>
      <c r="I51" s="146"/>
    </row>
    <row r="52" spans="1:9" s="141" customFormat="1" ht="9.75">
      <c r="A52" s="142">
        <v>25</v>
      </c>
      <c r="B52" s="148" t="s">
        <v>81</v>
      </c>
      <c r="C52" s="143" t="s">
        <v>95</v>
      </c>
      <c r="D52" s="144" t="s">
        <v>96</v>
      </c>
      <c r="E52" s="145">
        <v>1.094</v>
      </c>
      <c r="F52" s="146" t="s">
        <v>82</v>
      </c>
      <c r="G52" s="147"/>
      <c r="H52" s="147"/>
      <c r="I52" s="146"/>
    </row>
    <row r="53" spans="1:9" s="141" customFormat="1" ht="9.75">
      <c r="A53" s="142"/>
      <c r="B53" s="148"/>
      <c r="C53" s="143"/>
      <c r="D53" s="144" t="s">
        <v>1188</v>
      </c>
      <c r="E53" s="145"/>
      <c r="F53" s="146"/>
      <c r="G53" s="147"/>
      <c r="H53" s="147"/>
      <c r="I53" s="146"/>
    </row>
    <row r="54" spans="1:6" ht="9.75">
      <c r="A54" s="20">
        <v>26</v>
      </c>
      <c r="B54" s="21" t="s">
        <v>81</v>
      </c>
      <c r="C54" s="22" t="s">
        <v>111</v>
      </c>
      <c r="D54" s="23" t="s">
        <v>1189</v>
      </c>
      <c r="E54" s="24">
        <v>0.356</v>
      </c>
      <c r="F54" s="25" t="s">
        <v>35</v>
      </c>
    </row>
    <row r="55" ht="9.75">
      <c r="D55" s="23" t="s">
        <v>1190</v>
      </c>
    </row>
    <row r="56" spans="1:6" ht="9.75">
      <c r="A56" s="20">
        <v>29</v>
      </c>
      <c r="B56" s="21" t="s">
        <v>81</v>
      </c>
      <c r="C56" s="22" t="s">
        <v>112</v>
      </c>
      <c r="D56" s="23" t="s">
        <v>113</v>
      </c>
      <c r="E56" s="24">
        <v>0.035</v>
      </c>
      <c r="F56" s="25" t="s">
        <v>82</v>
      </c>
    </row>
    <row r="57" ht="9.75">
      <c r="D57" s="23" t="s">
        <v>1191</v>
      </c>
    </row>
    <row r="58" spans="1:6" ht="9.75">
      <c r="A58" s="20">
        <v>30</v>
      </c>
      <c r="B58" s="21" t="s">
        <v>81</v>
      </c>
      <c r="C58" s="22" t="s">
        <v>783</v>
      </c>
      <c r="D58" s="23" t="s">
        <v>784</v>
      </c>
      <c r="E58" s="24">
        <v>0.494</v>
      </c>
      <c r="F58" s="25" t="s">
        <v>82</v>
      </c>
    </row>
    <row r="59" ht="9.75">
      <c r="D59" s="23" t="s">
        <v>1192</v>
      </c>
    </row>
    <row r="60" spans="1:8" ht="9.75">
      <c r="A60" s="74"/>
      <c r="B60" s="75"/>
      <c r="C60" s="76"/>
      <c r="D60" s="53" t="s">
        <v>117</v>
      </c>
      <c r="E60" s="54">
        <f>H60</f>
        <v>0</v>
      </c>
      <c r="F60" s="55"/>
      <c r="G60" s="54"/>
      <c r="H60" s="54">
        <f>SUM(H46:H59)</f>
        <v>0</v>
      </c>
    </row>
    <row r="62" ht="9.75">
      <c r="B62" s="22" t="s">
        <v>118</v>
      </c>
    </row>
    <row r="63" spans="1:6" ht="9.75">
      <c r="A63" s="20">
        <v>32</v>
      </c>
      <c r="B63" s="21" t="s">
        <v>81</v>
      </c>
      <c r="C63" s="22" t="s">
        <v>1193</v>
      </c>
      <c r="D63" s="23" t="s">
        <v>1194</v>
      </c>
      <c r="E63" s="24">
        <v>6.8</v>
      </c>
      <c r="F63" s="25" t="s">
        <v>35</v>
      </c>
    </row>
    <row r="64" ht="30">
      <c r="D64" s="23" t="s">
        <v>1195</v>
      </c>
    </row>
    <row r="65" spans="1:6" ht="9.75">
      <c r="A65" s="20">
        <v>35</v>
      </c>
      <c r="B65" s="21" t="s">
        <v>81</v>
      </c>
      <c r="C65" s="22" t="s">
        <v>127</v>
      </c>
      <c r="D65" s="23" t="s">
        <v>128</v>
      </c>
      <c r="E65" s="24">
        <v>0.482</v>
      </c>
      <c r="F65" s="25" t="s">
        <v>82</v>
      </c>
    </row>
    <row r="66" ht="9.75">
      <c r="D66" s="23" t="s">
        <v>1196</v>
      </c>
    </row>
    <row r="67" ht="20.25">
      <c r="D67" s="23" t="s">
        <v>1197</v>
      </c>
    </row>
    <row r="68" spans="1:8" ht="9.75">
      <c r="A68" s="74"/>
      <c r="B68" s="75"/>
      <c r="C68" s="76"/>
      <c r="D68" s="53" t="s">
        <v>130</v>
      </c>
      <c r="E68" s="54">
        <f>H68</f>
        <v>0</v>
      </c>
      <c r="F68" s="55"/>
      <c r="G68" s="54"/>
      <c r="H68" s="54">
        <f>SUM(H62:H67)</f>
        <v>0</v>
      </c>
    </row>
    <row r="70" ht="9.75">
      <c r="B70" s="22" t="s">
        <v>131</v>
      </c>
    </row>
    <row r="71" spans="1:6" ht="9.75">
      <c r="A71" s="20">
        <v>36</v>
      </c>
      <c r="B71" s="21" t="s">
        <v>132</v>
      </c>
      <c r="C71" s="22" t="s">
        <v>133</v>
      </c>
      <c r="D71" s="23" t="s">
        <v>134</v>
      </c>
      <c r="E71" s="24">
        <v>5</v>
      </c>
      <c r="F71" s="25" t="s">
        <v>65</v>
      </c>
    </row>
    <row r="72" spans="1:6" ht="9.75">
      <c r="A72" s="20">
        <v>38</v>
      </c>
      <c r="B72" s="21" t="s">
        <v>81</v>
      </c>
      <c r="C72" s="22" t="s">
        <v>786</v>
      </c>
      <c r="D72" s="23" t="s">
        <v>787</v>
      </c>
      <c r="E72" s="24">
        <v>520.8</v>
      </c>
      <c r="F72" s="25" t="s">
        <v>65</v>
      </c>
    </row>
    <row r="73" spans="1:6" ht="20.25">
      <c r="A73" s="20">
        <v>39</v>
      </c>
      <c r="B73" s="21" t="s">
        <v>81</v>
      </c>
      <c r="C73" s="22" t="s">
        <v>788</v>
      </c>
      <c r="D73" s="23" t="s">
        <v>789</v>
      </c>
      <c r="E73" s="24">
        <v>520.8</v>
      </c>
      <c r="F73" s="25" t="s">
        <v>65</v>
      </c>
    </row>
    <row r="74" spans="1:6" ht="20.25">
      <c r="A74" s="20">
        <v>40</v>
      </c>
      <c r="B74" s="21" t="s">
        <v>81</v>
      </c>
      <c r="C74" s="22" t="s">
        <v>1198</v>
      </c>
      <c r="D74" s="23" t="s">
        <v>1199</v>
      </c>
      <c r="E74" s="24">
        <v>89.2</v>
      </c>
      <c r="F74" s="25" t="s">
        <v>65</v>
      </c>
    </row>
    <row r="75" ht="30">
      <c r="D75" s="23" t="s">
        <v>1200</v>
      </c>
    </row>
    <row r="76" ht="9.75">
      <c r="D76" s="23" t="s">
        <v>1201</v>
      </c>
    </row>
    <row r="77" spans="1:6" ht="9.75">
      <c r="A77" s="20">
        <v>41</v>
      </c>
      <c r="B77" s="21" t="s">
        <v>81</v>
      </c>
      <c r="C77" s="22" t="s">
        <v>156</v>
      </c>
      <c r="D77" s="23" t="s">
        <v>157</v>
      </c>
      <c r="E77" s="24">
        <v>88.8</v>
      </c>
      <c r="F77" s="25" t="s">
        <v>151</v>
      </c>
    </row>
    <row r="78" ht="9.75">
      <c r="D78" s="23" t="s">
        <v>1202</v>
      </c>
    </row>
    <row r="79" spans="1:6" ht="9.75">
      <c r="A79" s="20">
        <v>42</v>
      </c>
      <c r="B79" s="21" t="s">
        <v>81</v>
      </c>
      <c r="C79" s="22" t="s">
        <v>791</v>
      </c>
      <c r="D79" s="23" t="s">
        <v>792</v>
      </c>
      <c r="E79" s="24">
        <v>30.1</v>
      </c>
      <c r="F79" s="25" t="s">
        <v>35</v>
      </c>
    </row>
    <row r="80" ht="9.75">
      <c r="D80" s="23" t="s">
        <v>1203</v>
      </c>
    </row>
    <row r="81" spans="1:6" ht="9.75">
      <c r="A81" s="20">
        <v>43</v>
      </c>
      <c r="B81" s="21" t="s">
        <v>81</v>
      </c>
      <c r="C81" s="22" t="s">
        <v>794</v>
      </c>
      <c r="D81" s="23" t="s">
        <v>795</v>
      </c>
      <c r="E81" s="24">
        <v>30.1</v>
      </c>
      <c r="F81" s="25" t="s">
        <v>35</v>
      </c>
    </row>
    <row r="82" spans="1:6" ht="9.75">
      <c r="A82" s="20">
        <v>44</v>
      </c>
      <c r="B82" s="21" t="s">
        <v>81</v>
      </c>
      <c r="C82" s="22" t="s">
        <v>796</v>
      </c>
      <c r="D82" s="23" t="s">
        <v>797</v>
      </c>
      <c r="E82" s="24">
        <v>30.1</v>
      </c>
      <c r="F82" s="25" t="s">
        <v>35</v>
      </c>
    </row>
    <row r="83" spans="1:6" ht="9.75">
      <c r="A83" s="20">
        <v>46</v>
      </c>
      <c r="B83" s="21" t="s">
        <v>81</v>
      </c>
      <c r="C83" s="22" t="s">
        <v>189</v>
      </c>
      <c r="D83" s="23" t="s">
        <v>190</v>
      </c>
      <c r="E83" s="24">
        <v>1.5</v>
      </c>
      <c r="F83" s="25" t="s">
        <v>151</v>
      </c>
    </row>
    <row r="84" spans="1:6" ht="9.75">
      <c r="A84" s="20">
        <v>47</v>
      </c>
      <c r="B84" s="21" t="s">
        <v>62</v>
      </c>
      <c r="C84" s="22" t="s">
        <v>192</v>
      </c>
      <c r="D84" s="23" t="s">
        <v>193</v>
      </c>
      <c r="E84" s="24">
        <v>1.5</v>
      </c>
      <c r="F84" s="25" t="s">
        <v>151</v>
      </c>
    </row>
    <row r="85" spans="1:8" ht="9.75">
      <c r="A85" s="74"/>
      <c r="B85" s="75"/>
      <c r="C85" s="76"/>
      <c r="D85" s="53" t="s">
        <v>197</v>
      </c>
      <c r="E85" s="54">
        <f>H85</f>
        <v>0</v>
      </c>
      <c r="F85" s="55"/>
      <c r="G85" s="54"/>
      <c r="H85" s="54">
        <f>SUM(H70:H84)</f>
        <v>0</v>
      </c>
    </row>
    <row r="87" ht="9.75">
      <c r="B87" s="22" t="s">
        <v>198</v>
      </c>
    </row>
    <row r="88" spans="1:9" s="141" customFormat="1" ht="20.25">
      <c r="A88" s="142">
        <v>48</v>
      </c>
      <c r="B88" s="148" t="s">
        <v>199</v>
      </c>
      <c r="C88" s="143" t="s">
        <v>200</v>
      </c>
      <c r="D88" s="144" t="s">
        <v>201</v>
      </c>
      <c r="E88" s="145">
        <v>42.7</v>
      </c>
      <c r="F88" s="146" t="s">
        <v>151</v>
      </c>
      <c r="G88" s="147"/>
      <c r="H88" s="147"/>
      <c r="I88" s="146"/>
    </row>
    <row r="89" spans="1:9" s="141" customFormat="1" ht="9.75">
      <c r="A89" s="142"/>
      <c r="B89" s="148"/>
      <c r="C89" s="143"/>
      <c r="D89" s="144" t="s">
        <v>1204</v>
      </c>
      <c r="E89" s="145"/>
      <c r="F89" s="146"/>
      <c r="G89" s="147"/>
      <c r="H89" s="147"/>
      <c r="I89" s="146"/>
    </row>
    <row r="90" spans="1:9" s="141" customFormat="1" ht="9.75">
      <c r="A90" s="142">
        <v>49</v>
      </c>
      <c r="B90" s="148" t="s">
        <v>62</v>
      </c>
      <c r="C90" s="143" t="s">
        <v>203</v>
      </c>
      <c r="D90" s="144" t="s">
        <v>204</v>
      </c>
      <c r="E90" s="145">
        <v>42.7</v>
      </c>
      <c r="F90" s="146" t="s">
        <v>100</v>
      </c>
      <c r="G90" s="147"/>
      <c r="H90" s="147"/>
      <c r="I90" s="146"/>
    </row>
    <row r="91" spans="1:6" ht="20.25">
      <c r="A91" s="20">
        <v>50</v>
      </c>
      <c r="B91" s="21" t="s">
        <v>199</v>
      </c>
      <c r="C91" s="22" t="s">
        <v>798</v>
      </c>
      <c r="D91" s="23" t="s">
        <v>799</v>
      </c>
      <c r="E91" s="24">
        <v>37.25</v>
      </c>
      <c r="F91" s="25" t="s">
        <v>151</v>
      </c>
    </row>
    <row r="92" ht="9.75">
      <c r="D92" s="23" t="s">
        <v>1205</v>
      </c>
    </row>
    <row r="93" spans="1:9" s="141" customFormat="1" ht="9.75">
      <c r="A93" s="142">
        <v>51</v>
      </c>
      <c r="B93" s="148" t="s">
        <v>205</v>
      </c>
      <c r="C93" s="143" t="s">
        <v>801</v>
      </c>
      <c r="D93" s="144" t="s">
        <v>802</v>
      </c>
      <c r="E93" s="145">
        <v>456</v>
      </c>
      <c r="F93" s="146" t="s">
        <v>65</v>
      </c>
      <c r="G93" s="147"/>
      <c r="H93" s="147"/>
      <c r="I93" s="146"/>
    </row>
    <row r="94" spans="1:9" s="141" customFormat="1" ht="9.75">
      <c r="A94" s="142"/>
      <c r="B94" s="148"/>
      <c r="C94" s="143"/>
      <c r="D94" s="144" t="s">
        <v>1206</v>
      </c>
      <c r="E94" s="145"/>
      <c r="F94" s="146"/>
      <c r="G94" s="147"/>
      <c r="H94" s="147"/>
      <c r="I94" s="146"/>
    </row>
    <row r="95" spans="1:9" s="141" customFormat="1" ht="9.75">
      <c r="A95" s="142">
        <v>52</v>
      </c>
      <c r="B95" s="148" t="s">
        <v>81</v>
      </c>
      <c r="C95" s="143" t="s">
        <v>803</v>
      </c>
      <c r="D95" s="144" t="s">
        <v>804</v>
      </c>
      <c r="E95" s="145">
        <v>171.5</v>
      </c>
      <c r="F95" s="146" t="s">
        <v>65</v>
      </c>
      <c r="G95" s="147"/>
      <c r="H95" s="147"/>
      <c r="I95" s="146"/>
    </row>
    <row r="96" spans="1:9" s="141" customFormat="1" ht="9.75">
      <c r="A96" s="142"/>
      <c r="B96" s="148"/>
      <c r="C96" s="143"/>
      <c r="D96" s="144" t="s">
        <v>1207</v>
      </c>
      <c r="E96" s="145"/>
      <c r="F96" s="146"/>
      <c r="G96" s="147"/>
      <c r="H96" s="147"/>
      <c r="I96" s="146"/>
    </row>
    <row r="97" spans="1:9" s="141" customFormat="1" ht="9.75">
      <c r="A97" s="142">
        <v>53</v>
      </c>
      <c r="B97" s="148" t="s">
        <v>81</v>
      </c>
      <c r="C97" s="143" t="s">
        <v>206</v>
      </c>
      <c r="D97" s="144" t="s">
        <v>207</v>
      </c>
      <c r="E97" s="145">
        <v>4</v>
      </c>
      <c r="F97" s="146" t="s">
        <v>100</v>
      </c>
      <c r="G97" s="147"/>
      <c r="H97" s="147"/>
      <c r="I97" s="146"/>
    </row>
    <row r="98" spans="1:9" s="141" customFormat="1" ht="9.75">
      <c r="A98" s="142">
        <v>54</v>
      </c>
      <c r="B98" s="148" t="s">
        <v>62</v>
      </c>
      <c r="C98" s="143" t="s">
        <v>208</v>
      </c>
      <c r="D98" s="144" t="s">
        <v>209</v>
      </c>
      <c r="E98" s="145">
        <v>4</v>
      </c>
      <c r="F98" s="146" t="s">
        <v>100</v>
      </c>
      <c r="G98" s="147"/>
      <c r="H98" s="147"/>
      <c r="I98" s="146"/>
    </row>
    <row r="99" spans="1:9" s="141" customFormat="1" ht="9.75">
      <c r="A99" s="142">
        <v>55</v>
      </c>
      <c r="B99" s="148" t="s">
        <v>210</v>
      </c>
      <c r="C99" s="143" t="s">
        <v>211</v>
      </c>
      <c r="D99" s="144" t="s">
        <v>212</v>
      </c>
      <c r="E99" s="145">
        <v>50</v>
      </c>
      <c r="F99" s="146" t="s">
        <v>151</v>
      </c>
      <c r="G99" s="147"/>
      <c r="H99" s="147"/>
      <c r="I99" s="146"/>
    </row>
    <row r="100" spans="1:9" s="141" customFormat="1" ht="9.75">
      <c r="A100" s="142">
        <v>56</v>
      </c>
      <c r="B100" s="148" t="s">
        <v>210</v>
      </c>
      <c r="C100" s="143" t="s">
        <v>213</v>
      </c>
      <c r="D100" s="144" t="s">
        <v>214</v>
      </c>
      <c r="E100" s="145">
        <v>0.1</v>
      </c>
      <c r="F100" s="146" t="s">
        <v>82</v>
      </c>
      <c r="G100" s="147"/>
      <c r="H100" s="147"/>
      <c r="I100" s="146"/>
    </row>
    <row r="101" spans="1:9" s="141" customFormat="1" ht="20.25">
      <c r="A101" s="142">
        <v>57</v>
      </c>
      <c r="B101" s="148" t="s">
        <v>210</v>
      </c>
      <c r="C101" s="143" t="s">
        <v>215</v>
      </c>
      <c r="D101" s="144" t="s">
        <v>216</v>
      </c>
      <c r="E101" s="145">
        <v>1</v>
      </c>
      <c r="F101" s="146" t="s">
        <v>82</v>
      </c>
      <c r="G101" s="147"/>
      <c r="H101" s="147"/>
      <c r="I101" s="146"/>
    </row>
    <row r="102" spans="1:9" s="141" customFormat="1" ht="9.75">
      <c r="A102" s="142">
        <v>58</v>
      </c>
      <c r="B102" s="148" t="s">
        <v>210</v>
      </c>
      <c r="C102" s="143" t="s">
        <v>217</v>
      </c>
      <c r="D102" s="144" t="s">
        <v>218</v>
      </c>
      <c r="E102" s="145">
        <v>0.1</v>
      </c>
      <c r="F102" s="146" t="s">
        <v>82</v>
      </c>
      <c r="G102" s="147"/>
      <c r="H102" s="147"/>
      <c r="I102" s="146"/>
    </row>
    <row r="103" spans="1:9" s="141" customFormat="1" ht="20.25">
      <c r="A103" s="142">
        <v>59</v>
      </c>
      <c r="B103" s="148" t="s">
        <v>210</v>
      </c>
      <c r="C103" s="143" t="s">
        <v>219</v>
      </c>
      <c r="D103" s="144" t="s">
        <v>220</v>
      </c>
      <c r="E103" s="145">
        <v>0.1</v>
      </c>
      <c r="F103" s="146" t="s">
        <v>82</v>
      </c>
      <c r="G103" s="147"/>
      <c r="H103" s="147"/>
      <c r="I103" s="146"/>
    </row>
    <row r="104" spans="1:9" s="141" customFormat="1" ht="9.75">
      <c r="A104" s="142">
        <v>60</v>
      </c>
      <c r="B104" s="148" t="s">
        <v>81</v>
      </c>
      <c r="C104" s="143" t="s">
        <v>221</v>
      </c>
      <c r="D104" s="144" t="s">
        <v>222</v>
      </c>
      <c r="E104" s="145">
        <v>474.585</v>
      </c>
      <c r="F104" s="146" t="s">
        <v>82</v>
      </c>
      <c r="G104" s="147"/>
      <c r="H104" s="147"/>
      <c r="I104" s="146"/>
    </row>
    <row r="105" spans="1:8" ht="9.75">
      <c r="A105" s="74"/>
      <c r="B105" s="75"/>
      <c r="C105" s="76"/>
      <c r="D105" s="53" t="s">
        <v>223</v>
      </c>
      <c r="E105" s="54">
        <f>H105</f>
        <v>0</v>
      </c>
      <c r="F105" s="55"/>
      <c r="G105" s="54"/>
      <c r="H105" s="54">
        <f>SUM(H87:H104)</f>
        <v>0</v>
      </c>
    </row>
    <row r="107" spans="1:8" ht="9.75">
      <c r="A107" s="71"/>
      <c r="B107" s="72"/>
      <c r="C107" s="73"/>
      <c r="D107" s="48" t="s">
        <v>224</v>
      </c>
      <c r="E107" s="51">
        <f>H107</f>
        <v>0</v>
      </c>
      <c r="F107" s="50"/>
      <c r="G107" s="49"/>
      <c r="H107" s="49">
        <f>+H27+H44+H60+H68+H85+H105</f>
        <v>0</v>
      </c>
    </row>
    <row r="109" ht="9.75">
      <c r="B109" s="29" t="s">
        <v>225</v>
      </c>
    </row>
    <row r="110" ht="9.75">
      <c r="B110" s="22" t="s">
        <v>226</v>
      </c>
    </row>
    <row r="111" spans="1:6" ht="20.25">
      <c r="A111" s="20">
        <v>61</v>
      </c>
      <c r="B111" s="21" t="s">
        <v>227</v>
      </c>
      <c r="C111" s="22" t="s">
        <v>228</v>
      </c>
      <c r="D111" s="23" t="s">
        <v>229</v>
      </c>
      <c r="E111" s="24">
        <v>185</v>
      </c>
      <c r="F111" s="25" t="s">
        <v>65</v>
      </c>
    </row>
    <row r="112" ht="9.75">
      <c r="D112" s="23" t="s">
        <v>1208</v>
      </c>
    </row>
    <row r="113" spans="1:6" ht="9.75">
      <c r="A113" s="20">
        <v>62</v>
      </c>
      <c r="B113" s="21" t="s">
        <v>62</v>
      </c>
      <c r="C113" s="22" t="s">
        <v>231</v>
      </c>
      <c r="D113" s="23" t="s">
        <v>232</v>
      </c>
      <c r="E113" s="24">
        <v>0.056</v>
      </c>
      <c r="F113" s="25" t="s">
        <v>82</v>
      </c>
    </row>
    <row r="114" ht="9.75">
      <c r="D114" s="23" t="s">
        <v>1209</v>
      </c>
    </row>
    <row r="115" spans="1:6" ht="20.25">
      <c r="A115" s="20">
        <v>63</v>
      </c>
      <c r="B115" s="21" t="s">
        <v>227</v>
      </c>
      <c r="C115" s="22" t="s">
        <v>234</v>
      </c>
      <c r="D115" s="23" t="s">
        <v>235</v>
      </c>
      <c r="E115" s="24">
        <v>9.7</v>
      </c>
      <c r="F115" s="25" t="s">
        <v>65</v>
      </c>
    </row>
    <row r="116" ht="9.75">
      <c r="D116" s="23" t="s">
        <v>1210</v>
      </c>
    </row>
    <row r="117" spans="1:6" ht="9.75">
      <c r="A117" s="20">
        <v>64</v>
      </c>
      <c r="B117" s="21" t="s">
        <v>62</v>
      </c>
      <c r="C117" s="22" t="s">
        <v>231</v>
      </c>
      <c r="D117" s="23" t="s">
        <v>232</v>
      </c>
      <c r="E117" s="24">
        <v>0.003</v>
      </c>
      <c r="F117" s="25" t="s">
        <v>82</v>
      </c>
    </row>
    <row r="118" ht="9.75">
      <c r="D118" s="23" t="s">
        <v>1211</v>
      </c>
    </row>
    <row r="119" spans="1:6" ht="9.75">
      <c r="A119" s="20">
        <v>65</v>
      </c>
      <c r="B119" s="21" t="s">
        <v>227</v>
      </c>
      <c r="C119" s="22" t="s">
        <v>809</v>
      </c>
      <c r="D119" s="23" t="s">
        <v>810</v>
      </c>
      <c r="E119" s="24">
        <v>185</v>
      </c>
      <c r="F119" s="25" t="s">
        <v>65</v>
      </c>
    </row>
    <row r="120" spans="1:6" ht="9.75">
      <c r="A120" s="20">
        <v>66</v>
      </c>
      <c r="B120" s="21" t="s">
        <v>62</v>
      </c>
      <c r="C120" s="22" t="s">
        <v>264</v>
      </c>
      <c r="D120" s="23" t="s">
        <v>265</v>
      </c>
      <c r="E120" s="24">
        <v>212.75</v>
      </c>
      <c r="F120" s="25" t="s">
        <v>65</v>
      </c>
    </row>
    <row r="121" ht="9.75">
      <c r="D121" s="23" t="s">
        <v>1212</v>
      </c>
    </row>
    <row r="122" spans="1:6" ht="9.75">
      <c r="A122" s="20">
        <v>67</v>
      </c>
      <c r="B122" s="21" t="s">
        <v>227</v>
      </c>
      <c r="C122" s="22" t="s">
        <v>812</v>
      </c>
      <c r="D122" s="23" t="s">
        <v>813</v>
      </c>
      <c r="E122" s="24">
        <v>9.7</v>
      </c>
      <c r="F122" s="25" t="s">
        <v>65</v>
      </c>
    </row>
    <row r="123" spans="1:6" ht="9.75">
      <c r="A123" s="20">
        <v>68</v>
      </c>
      <c r="B123" s="21" t="s">
        <v>62</v>
      </c>
      <c r="C123" s="22" t="s">
        <v>264</v>
      </c>
      <c r="D123" s="23" t="s">
        <v>265</v>
      </c>
      <c r="E123" s="24">
        <v>11.7</v>
      </c>
      <c r="F123" s="25" t="s">
        <v>65</v>
      </c>
    </row>
    <row r="124" ht="9.75">
      <c r="D124" s="23" t="s">
        <v>1213</v>
      </c>
    </row>
    <row r="125" spans="1:6" ht="9.75">
      <c r="A125" s="20">
        <v>69</v>
      </c>
      <c r="B125" s="21" t="s">
        <v>227</v>
      </c>
      <c r="C125" s="22" t="s">
        <v>246</v>
      </c>
      <c r="D125" s="23" t="s">
        <v>247</v>
      </c>
      <c r="E125" s="24">
        <v>32</v>
      </c>
      <c r="F125" s="25" t="s">
        <v>65</v>
      </c>
    </row>
    <row r="126" ht="9.75">
      <c r="D126" s="23" t="s">
        <v>1214</v>
      </c>
    </row>
    <row r="127" spans="1:6" ht="9.75">
      <c r="A127" s="20">
        <v>70</v>
      </c>
      <c r="B127" s="21" t="s">
        <v>62</v>
      </c>
      <c r="C127" s="22" t="s">
        <v>249</v>
      </c>
      <c r="D127" s="23" t="s">
        <v>250</v>
      </c>
      <c r="E127" s="24">
        <v>38.4</v>
      </c>
      <c r="F127" s="25" t="s">
        <v>65</v>
      </c>
    </row>
    <row r="128" ht="9.75">
      <c r="D128" s="23" t="s">
        <v>1215</v>
      </c>
    </row>
    <row r="129" spans="1:6" ht="9.75">
      <c r="A129" s="20">
        <v>71</v>
      </c>
      <c r="B129" s="21" t="s">
        <v>227</v>
      </c>
      <c r="C129" s="22" t="s">
        <v>257</v>
      </c>
      <c r="D129" s="23" t="s">
        <v>258</v>
      </c>
      <c r="E129" s="24">
        <v>1.017</v>
      </c>
      <c r="F129" s="25" t="s">
        <v>82</v>
      </c>
    </row>
    <row r="130" spans="1:8" ht="9.75">
      <c r="A130" s="74"/>
      <c r="B130" s="75"/>
      <c r="C130" s="76"/>
      <c r="D130" s="53" t="s">
        <v>259</v>
      </c>
      <c r="E130" s="54">
        <f>H130</f>
        <v>0</v>
      </c>
      <c r="F130" s="55"/>
      <c r="G130" s="54"/>
      <c r="H130" s="54">
        <f>SUM(H109:H129)</f>
        <v>0</v>
      </c>
    </row>
    <row r="132" ht="9.75">
      <c r="B132" s="22" t="s">
        <v>295</v>
      </c>
    </row>
    <row r="133" spans="1:6" ht="20.25">
      <c r="A133" s="20">
        <v>72</v>
      </c>
      <c r="B133" s="21" t="s">
        <v>296</v>
      </c>
      <c r="C133" s="22" t="s">
        <v>299</v>
      </c>
      <c r="D133" s="23" t="s">
        <v>300</v>
      </c>
      <c r="E133" s="24">
        <v>1.5</v>
      </c>
      <c r="F133" s="25" t="s">
        <v>151</v>
      </c>
    </row>
    <row r="134" spans="1:6" ht="9.75">
      <c r="A134" s="20">
        <v>73</v>
      </c>
      <c r="B134" s="21" t="s">
        <v>296</v>
      </c>
      <c r="C134" s="22" t="s">
        <v>303</v>
      </c>
      <c r="D134" s="23" t="s">
        <v>304</v>
      </c>
      <c r="E134" s="24">
        <v>1</v>
      </c>
      <c r="F134" s="25" t="s">
        <v>100</v>
      </c>
    </row>
    <row r="135" spans="1:6" ht="9.75">
      <c r="A135" s="20">
        <v>74</v>
      </c>
      <c r="B135" s="21" t="s">
        <v>296</v>
      </c>
      <c r="C135" s="22" t="s">
        <v>317</v>
      </c>
      <c r="D135" s="23" t="s">
        <v>318</v>
      </c>
      <c r="E135" s="24">
        <v>1.5</v>
      </c>
      <c r="F135" s="25" t="s">
        <v>151</v>
      </c>
    </row>
    <row r="136" spans="1:6" ht="9.75">
      <c r="A136" s="20">
        <v>75</v>
      </c>
      <c r="B136" s="21" t="s">
        <v>296</v>
      </c>
      <c r="C136" s="22" t="s">
        <v>319</v>
      </c>
      <c r="D136" s="23" t="s">
        <v>320</v>
      </c>
      <c r="E136" s="24">
        <v>0.001</v>
      </c>
      <c r="F136" s="25" t="s">
        <v>82</v>
      </c>
    </row>
    <row r="137" spans="1:8" ht="9.75">
      <c r="A137" s="74"/>
      <c r="B137" s="75"/>
      <c r="C137" s="76"/>
      <c r="D137" s="53" t="s">
        <v>321</v>
      </c>
      <c r="E137" s="54">
        <f>H137</f>
        <v>0</v>
      </c>
      <c r="F137" s="55"/>
      <c r="G137" s="54"/>
      <c r="H137" s="54">
        <f>SUM(H132:H136)</f>
        <v>0</v>
      </c>
    </row>
    <row r="139" ht="9.75">
      <c r="B139" s="22" t="s">
        <v>322</v>
      </c>
    </row>
    <row r="140" spans="1:6" ht="9.75">
      <c r="A140" s="20">
        <v>76</v>
      </c>
      <c r="B140" s="21" t="s">
        <v>296</v>
      </c>
      <c r="C140" s="22" t="s">
        <v>323</v>
      </c>
      <c r="D140" s="23" t="s">
        <v>324</v>
      </c>
      <c r="E140" s="24">
        <v>2</v>
      </c>
      <c r="F140" s="25" t="s">
        <v>151</v>
      </c>
    </row>
    <row r="141" spans="1:6" ht="9.75">
      <c r="A141" s="20">
        <v>77</v>
      </c>
      <c r="B141" s="21" t="s">
        <v>296</v>
      </c>
      <c r="C141" s="22" t="s">
        <v>327</v>
      </c>
      <c r="D141" s="23" t="s">
        <v>328</v>
      </c>
      <c r="E141" s="24">
        <v>1</v>
      </c>
      <c r="F141" s="25" t="s">
        <v>100</v>
      </c>
    </row>
    <row r="142" spans="1:6" ht="9.75">
      <c r="A142" s="20">
        <v>78</v>
      </c>
      <c r="B142" s="21" t="s">
        <v>296</v>
      </c>
      <c r="C142" s="22" t="s">
        <v>329</v>
      </c>
      <c r="D142" s="23" t="s">
        <v>330</v>
      </c>
      <c r="E142" s="24">
        <v>1</v>
      </c>
      <c r="F142" s="25" t="s">
        <v>100</v>
      </c>
    </row>
    <row r="143" spans="1:6" ht="9.75">
      <c r="A143" s="20">
        <v>79</v>
      </c>
      <c r="B143" s="21" t="s">
        <v>296</v>
      </c>
      <c r="C143" s="22" t="s">
        <v>331</v>
      </c>
      <c r="D143" s="23" t="s">
        <v>332</v>
      </c>
      <c r="E143" s="24">
        <v>1</v>
      </c>
      <c r="F143" s="25" t="s">
        <v>100</v>
      </c>
    </row>
    <row r="144" spans="1:6" ht="9.75">
      <c r="A144" s="20">
        <v>80</v>
      </c>
      <c r="B144" s="21" t="s">
        <v>296</v>
      </c>
      <c r="C144" s="22" t="s">
        <v>333</v>
      </c>
      <c r="D144" s="23" t="s">
        <v>334</v>
      </c>
      <c r="E144" s="24">
        <v>1</v>
      </c>
      <c r="F144" s="25" t="s">
        <v>100</v>
      </c>
    </row>
    <row r="145" spans="1:6" ht="9.75">
      <c r="A145" s="20">
        <v>81</v>
      </c>
      <c r="B145" s="21" t="s">
        <v>62</v>
      </c>
      <c r="C145" s="22" t="s">
        <v>335</v>
      </c>
      <c r="D145" s="23" t="s">
        <v>336</v>
      </c>
      <c r="E145" s="24">
        <v>1</v>
      </c>
      <c r="F145" s="25" t="s">
        <v>100</v>
      </c>
    </row>
    <row r="146" spans="1:6" ht="9.75">
      <c r="A146" s="20">
        <v>82</v>
      </c>
      <c r="B146" s="21" t="s">
        <v>296</v>
      </c>
      <c r="C146" s="22" t="s">
        <v>337</v>
      </c>
      <c r="D146" s="23" t="s">
        <v>338</v>
      </c>
      <c r="E146" s="24">
        <v>2</v>
      </c>
      <c r="F146" s="25" t="s">
        <v>151</v>
      </c>
    </row>
    <row r="147" spans="1:6" ht="9.75">
      <c r="A147" s="20">
        <v>83</v>
      </c>
      <c r="B147" s="21" t="s">
        <v>296</v>
      </c>
      <c r="C147" s="22" t="s">
        <v>339</v>
      </c>
      <c r="D147" s="23" t="s">
        <v>340</v>
      </c>
      <c r="E147" s="24">
        <v>2</v>
      </c>
      <c r="F147" s="25" t="s">
        <v>151</v>
      </c>
    </row>
    <row r="148" spans="1:8" ht="9.75">
      <c r="A148" s="58"/>
      <c r="B148" s="59"/>
      <c r="C148" s="60"/>
      <c r="D148" s="61" t="s">
        <v>341</v>
      </c>
      <c r="E148" s="54">
        <f>H148</f>
        <v>0</v>
      </c>
      <c r="F148" s="62"/>
      <c r="G148" s="63"/>
      <c r="H148" s="54">
        <f>SUM(H139:H147)</f>
        <v>0</v>
      </c>
    </row>
    <row r="150" ht="9.75">
      <c r="B150" s="22" t="s">
        <v>342</v>
      </c>
    </row>
    <row r="151" spans="1:6" ht="9.75">
      <c r="A151" s="20">
        <v>84</v>
      </c>
      <c r="B151" s="21" t="s">
        <v>296</v>
      </c>
      <c r="C151" s="22" t="s">
        <v>351</v>
      </c>
      <c r="D151" s="23" t="s">
        <v>352</v>
      </c>
      <c r="E151" s="24">
        <v>1</v>
      </c>
      <c r="F151" s="25" t="s">
        <v>100</v>
      </c>
    </row>
    <row r="152" spans="1:6" ht="9.75">
      <c r="A152" s="20">
        <v>85</v>
      </c>
      <c r="B152" s="21" t="s">
        <v>62</v>
      </c>
      <c r="C152" s="22" t="s">
        <v>355</v>
      </c>
      <c r="D152" s="23" t="s">
        <v>356</v>
      </c>
      <c r="E152" s="24">
        <v>1</v>
      </c>
      <c r="F152" s="25" t="s">
        <v>100</v>
      </c>
    </row>
    <row r="153" spans="1:6" ht="9.75">
      <c r="A153" s="20">
        <v>86</v>
      </c>
      <c r="B153" s="21" t="s">
        <v>296</v>
      </c>
      <c r="C153" s="22" t="s">
        <v>376</v>
      </c>
      <c r="D153" s="23" t="s">
        <v>377</v>
      </c>
      <c r="E153" s="24">
        <v>1</v>
      </c>
      <c r="F153" s="25" t="s">
        <v>100</v>
      </c>
    </row>
    <row r="154" spans="1:6" ht="9.75">
      <c r="A154" s="20">
        <v>87</v>
      </c>
      <c r="B154" s="21" t="s">
        <v>62</v>
      </c>
      <c r="C154" s="22" t="s">
        <v>378</v>
      </c>
      <c r="D154" s="23" t="s">
        <v>379</v>
      </c>
      <c r="E154" s="24">
        <v>1</v>
      </c>
      <c r="F154" s="25" t="s">
        <v>100</v>
      </c>
    </row>
    <row r="155" spans="1:6" ht="9.75">
      <c r="A155" s="20">
        <v>88</v>
      </c>
      <c r="B155" s="21" t="s">
        <v>296</v>
      </c>
      <c r="C155" s="22" t="s">
        <v>384</v>
      </c>
      <c r="D155" s="23" t="s">
        <v>385</v>
      </c>
      <c r="E155" s="24">
        <v>1</v>
      </c>
      <c r="F155" s="25" t="s">
        <v>100</v>
      </c>
    </row>
    <row r="156" spans="1:6" ht="9.75">
      <c r="A156" s="20">
        <v>89</v>
      </c>
      <c r="B156" s="21" t="s">
        <v>62</v>
      </c>
      <c r="C156" s="22" t="s">
        <v>386</v>
      </c>
      <c r="D156" s="23" t="s">
        <v>387</v>
      </c>
      <c r="E156" s="24">
        <v>1</v>
      </c>
      <c r="F156" s="25" t="s">
        <v>100</v>
      </c>
    </row>
    <row r="157" spans="1:6" ht="9.75">
      <c r="A157" s="20">
        <v>90</v>
      </c>
      <c r="B157" s="21" t="s">
        <v>296</v>
      </c>
      <c r="C157" s="22" t="s">
        <v>393</v>
      </c>
      <c r="D157" s="23" t="s">
        <v>394</v>
      </c>
      <c r="E157" s="24">
        <v>0.016</v>
      </c>
      <c r="F157" s="25" t="s">
        <v>82</v>
      </c>
    </row>
    <row r="158" spans="1:8" ht="9.75">
      <c r="A158" s="74"/>
      <c r="B158" s="75"/>
      <c r="C158" s="76"/>
      <c r="D158" s="53" t="s">
        <v>395</v>
      </c>
      <c r="E158" s="54">
        <f>H158</f>
        <v>0</v>
      </c>
      <c r="F158" s="55"/>
      <c r="G158" s="54"/>
      <c r="H158" s="54">
        <f>SUM(H150:H157)</f>
        <v>0</v>
      </c>
    </row>
    <row r="160" ht="9.75">
      <c r="B160" s="22" t="s">
        <v>452</v>
      </c>
    </row>
    <row r="161" spans="1:6" ht="9.75">
      <c r="A161" s="20">
        <v>91</v>
      </c>
      <c r="B161" s="21" t="s">
        <v>453</v>
      </c>
      <c r="C161" s="22" t="s">
        <v>454</v>
      </c>
      <c r="D161" s="23" t="s">
        <v>817</v>
      </c>
      <c r="E161" s="24">
        <v>19.5</v>
      </c>
      <c r="F161" s="25" t="s">
        <v>151</v>
      </c>
    </row>
    <row r="162" spans="1:6" ht="9.75">
      <c r="A162" s="20">
        <v>92</v>
      </c>
      <c r="B162" s="21" t="s">
        <v>453</v>
      </c>
      <c r="C162" s="22" t="s">
        <v>456</v>
      </c>
      <c r="D162" s="23" t="s">
        <v>457</v>
      </c>
      <c r="E162" s="24">
        <v>19.5</v>
      </c>
      <c r="F162" s="25" t="s">
        <v>151</v>
      </c>
    </row>
    <row r="163" spans="1:6" ht="9.75">
      <c r="A163" s="20">
        <v>93</v>
      </c>
      <c r="B163" s="21" t="s">
        <v>453</v>
      </c>
      <c r="C163" s="22" t="s">
        <v>458</v>
      </c>
      <c r="D163" s="23" t="s">
        <v>819</v>
      </c>
      <c r="E163" s="24">
        <v>2</v>
      </c>
      <c r="F163" s="25" t="s">
        <v>100</v>
      </c>
    </row>
    <row r="164" spans="1:6" ht="9.75">
      <c r="A164" s="20">
        <v>94</v>
      </c>
      <c r="B164" s="21" t="s">
        <v>453</v>
      </c>
      <c r="C164" s="22" t="s">
        <v>1216</v>
      </c>
      <c r="D164" s="23" t="s">
        <v>1217</v>
      </c>
      <c r="E164" s="24">
        <v>1.5</v>
      </c>
      <c r="F164" s="25" t="s">
        <v>151</v>
      </c>
    </row>
    <row r="165" spans="1:6" ht="9.75">
      <c r="A165" s="20">
        <v>95</v>
      </c>
      <c r="B165" s="21" t="s">
        <v>453</v>
      </c>
      <c r="C165" s="22" t="s">
        <v>463</v>
      </c>
      <c r="D165" s="23" t="s">
        <v>823</v>
      </c>
      <c r="E165" s="24">
        <v>9</v>
      </c>
      <c r="F165" s="25" t="s">
        <v>151</v>
      </c>
    </row>
    <row r="166" spans="1:6" ht="9.75">
      <c r="A166" s="20">
        <v>96</v>
      </c>
      <c r="B166" s="21" t="s">
        <v>453</v>
      </c>
      <c r="C166" s="22" t="s">
        <v>465</v>
      </c>
      <c r="D166" s="23" t="s">
        <v>466</v>
      </c>
      <c r="E166" s="24">
        <v>0.13</v>
      </c>
      <c r="F166" s="25" t="s">
        <v>82</v>
      </c>
    </row>
    <row r="167" spans="1:8" ht="9.75">
      <c r="A167" s="74"/>
      <c r="B167" s="75"/>
      <c r="C167" s="76"/>
      <c r="D167" s="53" t="s">
        <v>467</v>
      </c>
      <c r="E167" s="54">
        <f>H167</f>
        <v>0</v>
      </c>
      <c r="F167" s="55"/>
      <c r="G167" s="54"/>
      <c r="H167" s="54">
        <f>SUM(H160:H166)</f>
        <v>0</v>
      </c>
    </row>
    <row r="169" ht="9.75">
      <c r="B169" s="22" t="s">
        <v>485</v>
      </c>
    </row>
    <row r="170" spans="1:6" ht="20.25">
      <c r="A170" s="20">
        <v>97</v>
      </c>
      <c r="B170" s="21" t="s">
        <v>486</v>
      </c>
      <c r="C170" s="22" t="s">
        <v>487</v>
      </c>
      <c r="D170" s="23" t="s">
        <v>488</v>
      </c>
      <c r="E170" s="24">
        <v>230.1</v>
      </c>
      <c r="F170" s="25" t="s">
        <v>65</v>
      </c>
    </row>
    <row r="171" ht="9.75">
      <c r="D171" s="23" t="s">
        <v>1218</v>
      </c>
    </row>
    <row r="172" spans="1:6" ht="20.25">
      <c r="A172" s="20">
        <v>98</v>
      </c>
      <c r="B172" s="21" t="s">
        <v>62</v>
      </c>
      <c r="C172" s="22" t="s">
        <v>490</v>
      </c>
      <c r="D172" s="23" t="s">
        <v>491</v>
      </c>
      <c r="E172" s="24">
        <v>253</v>
      </c>
      <c r="F172" s="25" t="s">
        <v>65</v>
      </c>
    </row>
    <row r="173" ht="9.75">
      <c r="D173" s="23" t="s">
        <v>1219</v>
      </c>
    </row>
    <row r="174" spans="1:6" ht="9.75">
      <c r="A174" s="20">
        <v>99</v>
      </c>
      <c r="B174" s="21" t="s">
        <v>486</v>
      </c>
      <c r="C174" s="22" t="s">
        <v>493</v>
      </c>
      <c r="D174" s="23" t="s">
        <v>1220</v>
      </c>
      <c r="E174" s="24">
        <v>5</v>
      </c>
      <c r="F174" s="25" t="s">
        <v>151</v>
      </c>
    </row>
    <row r="175" spans="1:6" ht="9.75">
      <c r="A175" s="20">
        <v>100</v>
      </c>
      <c r="B175" s="21" t="s">
        <v>62</v>
      </c>
      <c r="C175" s="22" t="s">
        <v>500</v>
      </c>
      <c r="D175" s="23" t="s">
        <v>501</v>
      </c>
      <c r="E175" s="24">
        <v>1</v>
      </c>
      <c r="F175" s="25" t="s">
        <v>100</v>
      </c>
    </row>
    <row r="176" spans="1:6" ht="9.75">
      <c r="A176" s="20">
        <v>101</v>
      </c>
      <c r="B176" s="21" t="s">
        <v>486</v>
      </c>
      <c r="C176" s="22" t="s">
        <v>1221</v>
      </c>
      <c r="D176" s="23" t="s">
        <v>1222</v>
      </c>
      <c r="E176" s="24">
        <v>1</v>
      </c>
      <c r="F176" s="25" t="s">
        <v>100</v>
      </c>
    </row>
    <row r="177" spans="1:6" ht="9.75">
      <c r="A177" s="20">
        <v>102</v>
      </c>
      <c r="B177" s="21" t="s">
        <v>62</v>
      </c>
      <c r="C177" s="22" t="s">
        <v>1223</v>
      </c>
      <c r="D177" s="23" t="s">
        <v>1224</v>
      </c>
      <c r="E177" s="24">
        <v>1</v>
      </c>
      <c r="F177" s="25" t="s">
        <v>100</v>
      </c>
    </row>
    <row r="178" spans="1:6" ht="20.25">
      <c r="A178" s="20">
        <v>103</v>
      </c>
      <c r="B178" s="21" t="s">
        <v>486</v>
      </c>
      <c r="C178" s="22" t="s">
        <v>508</v>
      </c>
      <c r="D178" s="23" t="s">
        <v>509</v>
      </c>
      <c r="E178" s="24">
        <v>2.015</v>
      </c>
      <c r="F178" s="25" t="s">
        <v>82</v>
      </c>
    </row>
    <row r="179" spans="1:8" ht="9.75">
      <c r="A179" s="74"/>
      <c r="B179" s="75"/>
      <c r="C179" s="76"/>
      <c r="D179" s="53" t="s">
        <v>510</v>
      </c>
      <c r="E179" s="54"/>
      <c r="F179" s="55"/>
      <c r="G179" s="54"/>
      <c r="H179" s="54">
        <f>SUM(H169:H178)</f>
        <v>0</v>
      </c>
    </row>
    <row r="180" spans="1:9" s="141" customFormat="1" ht="9.75">
      <c r="A180" s="142"/>
      <c r="B180" s="148"/>
      <c r="C180" s="143"/>
      <c r="D180" s="144"/>
      <c r="E180" s="145"/>
      <c r="F180" s="146"/>
      <c r="G180" s="147"/>
      <c r="H180" s="147"/>
      <c r="I180" s="146"/>
    </row>
    <row r="181" spans="1:9" s="141" customFormat="1" ht="9.75">
      <c r="A181" s="142"/>
      <c r="B181" s="143" t="s">
        <v>542</v>
      </c>
      <c r="C181" s="143"/>
      <c r="D181" s="144"/>
      <c r="E181" s="145"/>
      <c r="F181" s="146"/>
      <c r="G181" s="147"/>
      <c r="H181" s="147"/>
      <c r="I181" s="146"/>
    </row>
    <row r="182" spans="1:9" s="141" customFormat="1" ht="9.75">
      <c r="A182" s="142">
        <v>104</v>
      </c>
      <c r="B182" s="148" t="s">
        <v>543</v>
      </c>
      <c r="C182" s="143" t="s">
        <v>544</v>
      </c>
      <c r="D182" s="144" t="s">
        <v>545</v>
      </c>
      <c r="E182" s="145">
        <v>154.1</v>
      </c>
      <c r="F182" s="146" t="s">
        <v>65</v>
      </c>
      <c r="G182" s="147"/>
      <c r="H182" s="147"/>
      <c r="I182" s="146"/>
    </row>
    <row r="183" spans="1:9" s="141" customFormat="1" ht="9.75">
      <c r="A183" s="142">
        <v>105</v>
      </c>
      <c r="B183" s="148" t="s">
        <v>543</v>
      </c>
      <c r="C183" s="143" t="s">
        <v>547</v>
      </c>
      <c r="D183" s="144" t="s">
        <v>548</v>
      </c>
      <c r="E183" s="145">
        <v>154.1</v>
      </c>
      <c r="F183" s="146" t="s">
        <v>65</v>
      </c>
      <c r="G183" s="147"/>
      <c r="H183" s="147"/>
      <c r="I183" s="146"/>
    </row>
    <row r="184" spans="1:9" s="141" customFormat="1" ht="9.75">
      <c r="A184" s="142"/>
      <c r="B184" s="148"/>
      <c r="C184" s="143"/>
      <c r="D184" s="144" t="s">
        <v>1225</v>
      </c>
      <c r="E184" s="145"/>
      <c r="F184" s="146"/>
      <c r="G184" s="147"/>
      <c r="H184" s="147"/>
      <c r="I184" s="146"/>
    </row>
    <row r="185" spans="1:9" s="141" customFormat="1" ht="9.75">
      <c r="A185" s="142"/>
      <c r="B185" s="148"/>
      <c r="C185" s="143"/>
      <c r="D185" s="144" t="s">
        <v>1226</v>
      </c>
      <c r="E185" s="145"/>
      <c r="F185" s="146"/>
      <c r="G185" s="147"/>
      <c r="H185" s="147"/>
      <c r="I185" s="146"/>
    </row>
    <row r="186" spans="1:14" s="141" customFormat="1" ht="9.75">
      <c r="A186" s="138"/>
      <c r="B186" s="138"/>
      <c r="C186" s="138"/>
      <c r="D186" s="138" t="s">
        <v>562</v>
      </c>
      <c r="E186" s="138"/>
      <c r="F186" s="138"/>
      <c r="G186" s="138"/>
      <c r="H186" s="138">
        <f>SUM(H181:H185)</f>
        <v>0</v>
      </c>
      <c r="I186" s="161"/>
      <c r="J186" s="161"/>
      <c r="K186" s="161"/>
      <c r="L186" s="161"/>
      <c r="M186" s="161"/>
      <c r="N186" s="161"/>
    </row>
    <row r="188" spans="1:8" ht="9.75">
      <c r="A188" s="71"/>
      <c r="B188" s="72"/>
      <c r="C188" s="73"/>
      <c r="D188" s="48" t="s">
        <v>569</v>
      </c>
      <c r="E188" s="51"/>
      <c r="F188" s="50"/>
      <c r="G188" s="49"/>
      <c r="H188" s="49">
        <f>+H130+H137+H148+H158+H167+H179+H186</f>
        <v>0</v>
      </c>
    </row>
    <row r="190" ht="9.75">
      <c r="B190" s="29" t="s">
        <v>570</v>
      </c>
    </row>
    <row r="191" ht="9.75">
      <c r="B191" s="22" t="s">
        <v>571</v>
      </c>
    </row>
    <row r="192" spans="1:6" ht="9.75">
      <c r="A192" s="20">
        <v>106</v>
      </c>
      <c r="B192" s="21" t="s">
        <v>572</v>
      </c>
      <c r="C192" s="22" t="s">
        <v>573</v>
      </c>
      <c r="D192" s="23" t="s">
        <v>574</v>
      </c>
      <c r="E192" s="24">
        <v>80</v>
      </c>
      <c r="F192" s="25" t="s">
        <v>151</v>
      </c>
    </row>
    <row r="193" spans="1:6" ht="9.75">
      <c r="A193" s="20">
        <v>107</v>
      </c>
      <c r="B193" s="21" t="s">
        <v>62</v>
      </c>
      <c r="C193" s="22" t="s">
        <v>575</v>
      </c>
      <c r="D193" s="23" t="s">
        <v>576</v>
      </c>
      <c r="E193" s="24">
        <v>84</v>
      </c>
      <c r="F193" s="25" t="s">
        <v>151</v>
      </c>
    </row>
    <row r="194" spans="1:6" ht="9.75">
      <c r="A194" s="20">
        <v>108</v>
      </c>
      <c r="B194" s="21" t="s">
        <v>572</v>
      </c>
      <c r="C194" s="22" t="s">
        <v>577</v>
      </c>
      <c r="D194" s="23" t="s">
        <v>578</v>
      </c>
      <c r="E194" s="24">
        <v>4</v>
      </c>
      <c r="F194" s="25" t="s">
        <v>100</v>
      </c>
    </row>
    <row r="195" spans="1:6" ht="9.75">
      <c r="A195" s="20">
        <v>109</v>
      </c>
      <c r="B195" s="21" t="s">
        <v>62</v>
      </c>
      <c r="C195" s="22" t="s">
        <v>579</v>
      </c>
      <c r="D195" s="23" t="s">
        <v>580</v>
      </c>
      <c r="E195" s="24">
        <v>4</v>
      </c>
      <c r="F195" s="25" t="s">
        <v>100</v>
      </c>
    </row>
    <row r="196" spans="1:6" ht="9.75">
      <c r="A196" s="20">
        <v>110</v>
      </c>
      <c r="B196" s="21" t="s">
        <v>572</v>
      </c>
      <c r="C196" s="22" t="s">
        <v>581</v>
      </c>
      <c r="D196" s="23" t="s">
        <v>582</v>
      </c>
      <c r="E196" s="24">
        <v>8</v>
      </c>
      <c r="F196" s="25" t="s">
        <v>100</v>
      </c>
    </row>
    <row r="197" spans="1:6" ht="9.75">
      <c r="A197" s="20">
        <v>111</v>
      </c>
      <c r="B197" s="21" t="s">
        <v>62</v>
      </c>
      <c r="C197" s="22" t="s">
        <v>583</v>
      </c>
      <c r="D197" s="23" t="s">
        <v>584</v>
      </c>
      <c r="E197" s="24">
        <v>8</v>
      </c>
      <c r="F197" s="25" t="s">
        <v>100</v>
      </c>
    </row>
    <row r="198" spans="1:6" ht="9.75">
      <c r="A198" s="20">
        <v>112</v>
      </c>
      <c r="B198" s="21" t="s">
        <v>572</v>
      </c>
      <c r="C198" s="22" t="s">
        <v>585</v>
      </c>
      <c r="D198" s="23" t="s">
        <v>586</v>
      </c>
      <c r="E198" s="24">
        <v>3</v>
      </c>
      <c r="F198" s="25" t="s">
        <v>100</v>
      </c>
    </row>
    <row r="199" spans="1:6" ht="9.75">
      <c r="A199" s="20">
        <v>113</v>
      </c>
      <c r="B199" s="21" t="s">
        <v>62</v>
      </c>
      <c r="C199" s="22" t="s">
        <v>587</v>
      </c>
      <c r="D199" s="23" t="s">
        <v>588</v>
      </c>
      <c r="E199" s="24">
        <v>3</v>
      </c>
      <c r="F199" s="25" t="s">
        <v>100</v>
      </c>
    </row>
    <row r="200" spans="1:6" ht="9.75">
      <c r="A200" s="20">
        <v>114</v>
      </c>
      <c r="B200" s="21" t="s">
        <v>572</v>
      </c>
      <c r="C200" s="22" t="s">
        <v>589</v>
      </c>
      <c r="D200" s="23" t="s">
        <v>590</v>
      </c>
      <c r="E200" s="24">
        <v>17</v>
      </c>
      <c r="F200" s="25" t="s">
        <v>100</v>
      </c>
    </row>
    <row r="201" ht="9.75">
      <c r="D201" s="23" t="s">
        <v>1227</v>
      </c>
    </row>
    <row r="202" spans="1:6" ht="9.75">
      <c r="A202" s="20">
        <v>115</v>
      </c>
      <c r="B202" s="21" t="s">
        <v>62</v>
      </c>
      <c r="C202" s="22" t="s">
        <v>592</v>
      </c>
      <c r="D202" s="23" t="s">
        <v>593</v>
      </c>
      <c r="E202" s="24">
        <v>17</v>
      </c>
      <c r="F202" s="25" t="s">
        <v>100</v>
      </c>
    </row>
    <row r="203" spans="1:6" ht="9.75">
      <c r="A203" s="20">
        <v>116</v>
      </c>
      <c r="B203" s="21" t="s">
        <v>572</v>
      </c>
      <c r="C203" s="22" t="s">
        <v>594</v>
      </c>
      <c r="D203" s="23" t="s">
        <v>595</v>
      </c>
      <c r="E203" s="24">
        <v>20</v>
      </c>
      <c r="F203" s="25" t="s">
        <v>100</v>
      </c>
    </row>
    <row r="204" spans="1:6" ht="9.75">
      <c r="A204" s="20">
        <v>117</v>
      </c>
      <c r="B204" s="21" t="s">
        <v>62</v>
      </c>
      <c r="C204" s="22" t="s">
        <v>598</v>
      </c>
      <c r="D204" s="23" t="s">
        <v>599</v>
      </c>
      <c r="E204" s="24">
        <v>20</v>
      </c>
      <c r="F204" s="25" t="s">
        <v>100</v>
      </c>
    </row>
    <row r="205" spans="1:6" ht="9.75">
      <c r="A205" s="20">
        <v>118</v>
      </c>
      <c r="B205" s="21" t="s">
        <v>572</v>
      </c>
      <c r="C205" s="22" t="s">
        <v>606</v>
      </c>
      <c r="D205" s="23" t="s">
        <v>607</v>
      </c>
      <c r="E205" s="24">
        <v>3</v>
      </c>
      <c r="F205" s="25" t="s">
        <v>100</v>
      </c>
    </row>
    <row r="206" spans="1:6" ht="9.75">
      <c r="A206" s="20">
        <v>119</v>
      </c>
      <c r="B206" s="21" t="s">
        <v>62</v>
      </c>
      <c r="C206" s="22" t="s">
        <v>608</v>
      </c>
      <c r="D206" s="23" t="s">
        <v>609</v>
      </c>
      <c r="E206" s="24">
        <v>3</v>
      </c>
      <c r="F206" s="25" t="s">
        <v>100</v>
      </c>
    </row>
    <row r="207" spans="1:6" ht="9.75">
      <c r="A207" s="20">
        <v>120</v>
      </c>
      <c r="B207" s="21" t="s">
        <v>62</v>
      </c>
      <c r="C207" s="22" t="s">
        <v>604</v>
      </c>
      <c r="D207" s="23" t="s">
        <v>605</v>
      </c>
      <c r="E207" s="24">
        <v>3</v>
      </c>
      <c r="F207" s="25" t="s">
        <v>100</v>
      </c>
    </row>
    <row r="208" spans="1:6" ht="9.75">
      <c r="A208" s="20">
        <v>121</v>
      </c>
      <c r="B208" s="21" t="s">
        <v>572</v>
      </c>
      <c r="C208" s="22" t="s">
        <v>826</v>
      </c>
      <c r="D208" s="23" t="s">
        <v>827</v>
      </c>
      <c r="E208" s="24">
        <v>3</v>
      </c>
      <c r="F208" s="25" t="s">
        <v>100</v>
      </c>
    </row>
    <row r="209" spans="1:6" ht="9.75">
      <c r="A209" s="20">
        <v>122</v>
      </c>
      <c r="B209" s="21" t="s">
        <v>62</v>
      </c>
      <c r="C209" s="22" t="s">
        <v>828</v>
      </c>
      <c r="D209" s="23" t="s">
        <v>829</v>
      </c>
      <c r="E209" s="24">
        <v>3</v>
      </c>
      <c r="F209" s="25" t="s">
        <v>100</v>
      </c>
    </row>
    <row r="210" spans="1:6" ht="9.75">
      <c r="A210" s="20">
        <v>123</v>
      </c>
      <c r="B210" s="21" t="s">
        <v>572</v>
      </c>
      <c r="C210" s="22" t="s">
        <v>621</v>
      </c>
      <c r="D210" s="23" t="s">
        <v>622</v>
      </c>
      <c r="E210" s="24">
        <v>3</v>
      </c>
      <c r="F210" s="25" t="s">
        <v>100</v>
      </c>
    </row>
    <row r="211" spans="1:6" ht="9.75">
      <c r="A211" s="20">
        <v>124</v>
      </c>
      <c r="B211" s="21" t="s">
        <v>62</v>
      </c>
      <c r="C211" s="22" t="s">
        <v>623</v>
      </c>
      <c r="D211" s="23" t="s">
        <v>624</v>
      </c>
      <c r="E211" s="24">
        <v>1</v>
      </c>
      <c r="F211" s="25" t="s">
        <v>100</v>
      </c>
    </row>
    <row r="212" spans="1:6" ht="20.25">
      <c r="A212" s="20">
        <v>125</v>
      </c>
      <c r="B212" s="21" t="s">
        <v>62</v>
      </c>
      <c r="C212" s="22" t="s">
        <v>1228</v>
      </c>
      <c r="D212" s="23" t="s">
        <v>1229</v>
      </c>
      <c r="E212" s="24">
        <v>1</v>
      </c>
      <c r="F212" s="25" t="s">
        <v>100</v>
      </c>
    </row>
    <row r="213" spans="1:6" ht="20.25">
      <c r="A213" s="20">
        <v>126</v>
      </c>
      <c r="B213" s="21" t="s">
        <v>62</v>
      </c>
      <c r="C213" s="22" t="s">
        <v>627</v>
      </c>
      <c r="D213" s="23" t="s">
        <v>628</v>
      </c>
      <c r="E213" s="24">
        <v>1</v>
      </c>
      <c r="F213" s="25" t="s">
        <v>100</v>
      </c>
    </row>
    <row r="214" spans="1:6" ht="9.75">
      <c r="A214" s="20">
        <v>127</v>
      </c>
      <c r="B214" s="21" t="s">
        <v>572</v>
      </c>
      <c r="C214" s="22" t="s">
        <v>629</v>
      </c>
      <c r="D214" s="23" t="s">
        <v>630</v>
      </c>
      <c r="E214" s="24">
        <v>4</v>
      </c>
      <c r="F214" s="25" t="s">
        <v>100</v>
      </c>
    </row>
    <row r="215" spans="1:6" ht="9.75">
      <c r="A215" s="20">
        <v>128</v>
      </c>
      <c r="B215" s="21" t="s">
        <v>62</v>
      </c>
      <c r="C215" s="22" t="s">
        <v>631</v>
      </c>
      <c r="D215" s="23" t="s">
        <v>632</v>
      </c>
      <c r="E215" s="24">
        <v>3</v>
      </c>
      <c r="F215" s="25" t="s">
        <v>100</v>
      </c>
    </row>
    <row r="216" spans="1:6" ht="9.75">
      <c r="A216" s="20">
        <v>129</v>
      </c>
      <c r="B216" s="21" t="s">
        <v>62</v>
      </c>
      <c r="C216" s="22" t="s">
        <v>633</v>
      </c>
      <c r="D216" s="23" t="s">
        <v>634</v>
      </c>
      <c r="E216" s="24">
        <v>1</v>
      </c>
      <c r="F216" s="25" t="s">
        <v>100</v>
      </c>
    </row>
    <row r="217" spans="1:6" ht="9.75">
      <c r="A217" s="20">
        <v>130</v>
      </c>
      <c r="B217" s="21" t="s">
        <v>572</v>
      </c>
      <c r="C217" s="22" t="s">
        <v>635</v>
      </c>
      <c r="D217" s="23" t="s">
        <v>636</v>
      </c>
      <c r="E217" s="24">
        <v>4</v>
      </c>
      <c r="F217" s="25" t="s">
        <v>100</v>
      </c>
    </row>
    <row r="218" spans="1:6" ht="9.75">
      <c r="A218" s="20">
        <v>131</v>
      </c>
      <c r="B218" s="21" t="s">
        <v>62</v>
      </c>
      <c r="C218" s="22" t="s">
        <v>637</v>
      </c>
      <c r="D218" s="23" t="s">
        <v>638</v>
      </c>
      <c r="E218" s="24">
        <v>1</v>
      </c>
      <c r="F218" s="25" t="s">
        <v>100</v>
      </c>
    </row>
    <row r="219" spans="1:6" ht="9.75">
      <c r="A219" s="20">
        <v>132</v>
      </c>
      <c r="B219" s="21" t="s">
        <v>62</v>
      </c>
      <c r="C219" s="22" t="s">
        <v>639</v>
      </c>
      <c r="D219" s="23" t="s">
        <v>640</v>
      </c>
      <c r="E219" s="24">
        <v>3</v>
      </c>
      <c r="F219" s="25" t="s">
        <v>100</v>
      </c>
    </row>
    <row r="220" spans="1:6" ht="9.75">
      <c r="A220" s="20">
        <v>133</v>
      </c>
      <c r="B220" s="21" t="s">
        <v>572</v>
      </c>
      <c r="C220" s="22" t="s">
        <v>641</v>
      </c>
      <c r="D220" s="23" t="s">
        <v>1230</v>
      </c>
      <c r="E220" s="24">
        <v>1</v>
      </c>
      <c r="F220" s="25" t="s">
        <v>100</v>
      </c>
    </row>
    <row r="221" spans="1:6" ht="9.75">
      <c r="A221" s="20">
        <v>134</v>
      </c>
      <c r="B221" s="21" t="s">
        <v>62</v>
      </c>
      <c r="C221" s="22" t="s">
        <v>643</v>
      </c>
      <c r="D221" s="23" t="s">
        <v>1231</v>
      </c>
      <c r="E221" s="24">
        <v>1</v>
      </c>
      <c r="F221" s="25" t="s">
        <v>100</v>
      </c>
    </row>
    <row r="222" spans="1:6" ht="9.75">
      <c r="A222" s="20">
        <v>135</v>
      </c>
      <c r="B222" s="21" t="s">
        <v>572</v>
      </c>
      <c r="C222" s="22" t="s">
        <v>645</v>
      </c>
      <c r="D222" s="23" t="s">
        <v>646</v>
      </c>
      <c r="E222" s="24">
        <v>9</v>
      </c>
      <c r="F222" s="25" t="s">
        <v>100</v>
      </c>
    </row>
    <row r="223" spans="1:6" ht="9.75">
      <c r="A223" s="20">
        <v>136</v>
      </c>
      <c r="B223" s="21" t="s">
        <v>572</v>
      </c>
      <c r="C223" s="22" t="s">
        <v>647</v>
      </c>
      <c r="D223" s="23" t="s">
        <v>648</v>
      </c>
      <c r="E223" s="24">
        <v>2</v>
      </c>
      <c r="F223" s="25" t="s">
        <v>100</v>
      </c>
    </row>
    <row r="224" spans="1:6" ht="9.75">
      <c r="A224" s="20">
        <v>137</v>
      </c>
      <c r="B224" s="21" t="s">
        <v>62</v>
      </c>
      <c r="C224" s="22" t="s">
        <v>651</v>
      </c>
      <c r="D224" s="23" t="s">
        <v>652</v>
      </c>
      <c r="E224" s="24">
        <v>2</v>
      </c>
      <c r="F224" s="25" t="s">
        <v>100</v>
      </c>
    </row>
    <row r="225" spans="1:6" ht="20.25">
      <c r="A225" s="20">
        <v>138</v>
      </c>
      <c r="B225" s="21" t="s">
        <v>572</v>
      </c>
      <c r="C225" s="22" t="s">
        <v>653</v>
      </c>
      <c r="D225" s="23" t="s">
        <v>654</v>
      </c>
      <c r="E225" s="24">
        <v>7</v>
      </c>
      <c r="F225" s="25" t="s">
        <v>100</v>
      </c>
    </row>
    <row r="226" spans="1:6" ht="9.75">
      <c r="A226" s="20">
        <v>139</v>
      </c>
      <c r="B226" s="21" t="s">
        <v>62</v>
      </c>
      <c r="C226" s="22" t="s">
        <v>834</v>
      </c>
      <c r="D226" s="23" t="s">
        <v>835</v>
      </c>
      <c r="E226" s="24">
        <v>7</v>
      </c>
      <c r="F226" s="25" t="s">
        <v>100</v>
      </c>
    </row>
    <row r="227" spans="1:6" ht="9.75">
      <c r="A227" s="20">
        <v>140</v>
      </c>
      <c r="B227" s="21" t="s">
        <v>572</v>
      </c>
      <c r="C227" s="22" t="s">
        <v>657</v>
      </c>
      <c r="D227" s="23" t="s">
        <v>658</v>
      </c>
      <c r="E227" s="24">
        <v>70</v>
      </c>
      <c r="F227" s="25" t="s">
        <v>151</v>
      </c>
    </row>
    <row r="228" ht="9.75">
      <c r="D228" s="23" t="s">
        <v>1232</v>
      </c>
    </row>
    <row r="229" ht="9.75">
      <c r="D229" s="23" t="s">
        <v>1233</v>
      </c>
    </row>
    <row r="230" spans="1:6" ht="9.75">
      <c r="A230" s="20">
        <v>141</v>
      </c>
      <c r="B230" s="21" t="s">
        <v>62</v>
      </c>
      <c r="C230" s="22" t="s">
        <v>660</v>
      </c>
      <c r="D230" s="23" t="s">
        <v>661</v>
      </c>
      <c r="E230" s="24">
        <v>7.56</v>
      </c>
      <c r="F230" s="25" t="s">
        <v>662</v>
      </c>
    </row>
    <row r="231" ht="9.75">
      <c r="D231" s="23" t="s">
        <v>1234</v>
      </c>
    </row>
    <row r="232" spans="1:6" ht="9.75">
      <c r="A232" s="20">
        <v>142</v>
      </c>
      <c r="B232" s="21" t="s">
        <v>62</v>
      </c>
      <c r="C232" s="22" t="s">
        <v>664</v>
      </c>
      <c r="D232" s="23" t="s">
        <v>665</v>
      </c>
      <c r="E232" s="24">
        <v>54.81</v>
      </c>
      <c r="F232" s="25" t="s">
        <v>662</v>
      </c>
    </row>
    <row r="233" ht="9.75">
      <c r="D233" s="23" t="s">
        <v>1235</v>
      </c>
    </row>
    <row r="234" spans="1:6" ht="20.25">
      <c r="A234" s="20">
        <v>143</v>
      </c>
      <c r="B234" s="21" t="s">
        <v>572</v>
      </c>
      <c r="C234" s="22" t="s">
        <v>667</v>
      </c>
      <c r="D234" s="23" t="s">
        <v>668</v>
      </c>
      <c r="E234" s="24">
        <v>86</v>
      </c>
      <c r="F234" s="25" t="s">
        <v>151</v>
      </c>
    </row>
    <row r="235" ht="9.75">
      <c r="D235" s="23" t="s">
        <v>1236</v>
      </c>
    </row>
    <row r="236" ht="9.75">
      <c r="D236" s="23" t="s">
        <v>1237</v>
      </c>
    </row>
    <row r="237" spans="1:6" ht="9.75">
      <c r="A237" s="20">
        <v>144</v>
      </c>
      <c r="B237" s="21" t="s">
        <v>62</v>
      </c>
      <c r="C237" s="22" t="s">
        <v>670</v>
      </c>
      <c r="D237" s="23" t="s">
        <v>671</v>
      </c>
      <c r="E237" s="24">
        <v>36.12</v>
      </c>
      <c r="F237" s="25" t="s">
        <v>662</v>
      </c>
    </row>
    <row r="238" ht="9.75">
      <c r="D238" s="23" t="s">
        <v>1238</v>
      </c>
    </row>
    <row r="239" spans="1:6" ht="9.75">
      <c r="A239" s="20">
        <v>145</v>
      </c>
      <c r="B239" s="21" t="s">
        <v>62</v>
      </c>
      <c r="C239" s="22" t="s">
        <v>673</v>
      </c>
      <c r="D239" s="23" t="s">
        <v>674</v>
      </c>
      <c r="E239" s="24">
        <v>18</v>
      </c>
      <c r="F239" s="25" t="s">
        <v>100</v>
      </c>
    </row>
    <row r="240" spans="1:6" ht="9.75">
      <c r="A240" s="20">
        <v>146</v>
      </c>
      <c r="B240" s="21" t="s">
        <v>62</v>
      </c>
      <c r="C240" s="22" t="s">
        <v>675</v>
      </c>
      <c r="D240" s="23" t="s">
        <v>676</v>
      </c>
      <c r="E240" s="24">
        <v>24</v>
      </c>
      <c r="F240" s="25" t="s">
        <v>100</v>
      </c>
    </row>
    <row r="241" spans="1:6" ht="20.25">
      <c r="A241" s="20">
        <v>147</v>
      </c>
      <c r="B241" s="21" t="s">
        <v>62</v>
      </c>
      <c r="C241" s="22" t="s">
        <v>677</v>
      </c>
      <c r="D241" s="23" t="s">
        <v>678</v>
      </c>
      <c r="E241" s="24">
        <v>40</v>
      </c>
      <c r="F241" s="25" t="s">
        <v>100</v>
      </c>
    </row>
    <row r="242" spans="1:6" ht="9.75">
      <c r="A242" s="20">
        <v>148</v>
      </c>
      <c r="B242" s="21" t="s">
        <v>572</v>
      </c>
      <c r="C242" s="22" t="s">
        <v>679</v>
      </c>
      <c r="D242" s="23" t="s">
        <v>680</v>
      </c>
      <c r="E242" s="24">
        <v>1</v>
      </c>
      <c r="F242" s="25" t="s">
        <v>100</v>
      </c>
    </row>
    <row r="243" spans="1:6" ht="9.75">
      <c r="A243" s="20">
        <v>149</v>
      </c>
      <c r="B243" s="21" t="s">
        <v>62</v>
      </c>
      <c r="C243" s="22" t="s">
        <v>681</v>
      </c>
      <c r="D243" s="23" t="s">
        <v>682</v>
      </c>
      <c r="E243" s="24">
        <v>1</v>
      </c>
      <c r="F243" s="25" t="s">
        <v>100</v>
      </c>
    </row>
    <row r="244" spans="1:6" ht="9.75">
      <c r="A244" s="20">
        <v>150</v>
      </c>
      <c r="B244" s="21" t="s">
        <v>62</v>
      </c>
      <c r="C244" s="22" t="s">
        <v>683</v>
      </c>
      <c r="D244" s="23" t="s">
        <v>684</v>
      </c>
      <c r="E244" s="24">
        <v>1</v>
      </c>
      <c r="F244" s="25" t="s">
        <v>100</v>
      </c>
    </row>
    <row r="245" spans="1:6" ht="9.75">
      <c r="A245" s="20">
        <v>151</v>
      </c>
      <c r="B245" s="21" t="s">
        <v>62</v>
      </c>
      <c r="C245" s="22" t="s">
        <v>685</v>
      </c>
      <c r="D245" s="23" t="s">
        <v>686</v>
      </c>
      <c r="E245" s="24">
        <v>1</v>
      </c>
      <c r="F245" s="25" t="s">
        <v>100</v>
      </c>
    </row>
    <row r="246" spans="1:6" ht="9.75">
      <c r="A246" s="20">
        <v>152</v>
      </c>
      <c r="B246" s="21" t="s">
        <v>572</v>
      </c>
      <c r="C246" s="22" t="s">
        <v>687</v>
      </c>
      <c r="D246" s="23" t="s">
        <v>688</v>
      </c>
      <c r="E246" s="24">
        <v>8</v>
      </c>
      <c r="F246" s="25" t="s">
        <v>100</v>
      </c>
    </row>
    <row r="247" spans="1:6" ht="9.75">
      <c r="A247" s="20">
        <v>153</v>
      </c>
      <c r="B247" s="21" t="s">
        <v>572</v>
      </c>
      <c r="C247" s="22" t="s">
        <v>689</v>
      </c>
      <c r="D247" s="23" t="s">
        <v>690</v>
      </c>
      <c r="E247" s="24">
        <v>9</v>
      </c>
      <c r="F247" s="25" t="s">
        <v>100</v>
      </c>
    </row>
    <row r="248" spans="1:6" ht="9.75">
      <c r="A248" s="20">
        <v>154</v>
      </c>
      <c r="B248" s="21" t="s">
        <v>62</v>
      </c>
      <c r="C248" s="22" t="s">
        <v>691</v>
      </c>
      <c r="D248" s="23" t="s">
        <v>692</v>
      </c>
      <c r="E248" s="24">
        <v>1</v>
      </c>
      <c r="F248" s="25" t="s">
        <v>100</v>
      </c>
    </row>
    <row r="249" spans="1:6" ht="9.75">
      <c r="A249" s="20">
        <v>155</v>
      </c>
      <c r="B249" s="21" t="s">
        <v>62</v>
      </c>
      <c r="C249" s="22" t="s">
        <v>693</v>
      </c>
      <c r="D249" s="23" t="s">
        <v>694</v>
      </c>
      <c r="E249" s="24">
        <v>8</v>
      </c>
      <c r="F249" s="25" t="s">
        <v>100</v>
      </c>
    </row>
    <row r="250" spans="1:6" ht="20.25">
      <c r="A250" s="20">
        <v>156</v>
      </c>
      <c r="B250" s="21" t="s">
        <v>62</v>
      </c>
      <c r="C250" s="22" t="s">
        <v>695</v>
      </c>
      <c r="D250" s="23" t="s">
        <v>696</v>
      </c>
      <c r="E250" s="24">
        <v>4</v>
      </c>
      <c r="F250" s="25" t="s">
        <v>100</v>
      </c>
    </row>
    <row r="251" spans="1:6" ht="9.75">
      <c r="A251" s="20">
        <v>157</v>
      </c>
      <c r="B251" s="21" t="s">
        <v>62</v>
      </c>
      <c r="C251" s="22" t="s">
        <v>697</v>
      </c>
      <c r="D251" s="23" t="s">
        <v>698</v>
      </c>
      <c r="E251" s="24">
        <v>4</v>
      </c>
      <c r="F251" s="25" t="s">
        <v>100</v>
      </c>
    </row>
    <row r="252" spans="1:6" ht="9.75">
      <c r="A252" s="20">
        <v>158</v>
      </c>
      <c r="B252" s="21" t="s">
        <v>572</v>
      </c>
      <c r="C252" s="22" t="s">
        <v>699</v>
      </c>
      <c r="D252" s="23" t="s">
        <v>700</v>
      </c>
      <c r="E252" s="24">
        <v>1</v>
      </c>
      <c r="F252" s="25" t="s">
        <v>100</v>
      </c>
    </row>
    <row r="253" spans="1:6" ht="9.75">
      <c r="A253" s="20">
        <v>159</v>
      </c>
      <c r="B253" s="21" t="s">
        <v>62</v>
      </c>
      <c r="C253" s="22" t="s">
        <v>701</v>
      </c>
      <c r="D253" s="23" t="s">
        <v>702</v>
      </c>
      <c r="E253" s="24">
        <v>1</v>
      </c>
      <c r="F253" s="25" t="s">
        <v>100</v>
      </c>
    </row>
    <row r="254" spans="1:6" ht="9.75">
      <c r="A254" s="20">
        <v>160</v>
      </c>
      <c r="B254" s="21" t="s">
        <v>572</v>
      </c>
      <c r="C254" s="22" t="s">
        <v>703</v>
      </c>
      <c r="D254" s="23" t="s">
        <v>704</v>
      </c>
      <c r="E254" s="24">
        <v>4</v>
      </c>
      <c r="F254" s="25" t="s">
        <v>100</v>
      </c>
    </row>
    <row r="255" spans="1:6" ht="9.75">
      <c r="A255" s="20">
        <v>161</v>
      </c>
      <c r="B255" s="21" t="s">
        <v>62</v>
      </c>
      <c r="C255" s="22" t="s">
        <v>705</v>
      </c>
      <c r="D255" s="23" t="s">
        <v>706</v>
      </c>
      <c r="E255" s="24">
        <v>4</v>
      </c>
      <c r="F255" s="25" t="s">
        <v>100</v>
      </c>
    </row>
    <row r="256" spans="1:6" ht="9.75">
      <c r="A256" s="20">
        <v>162</v>
      </c>
      <c r="B256" s="21" t="s">
        <v>62</v>
      </c>
      <c r="C256" s="22" t="s">
        <v>707</v>
      </c>
      <c r="D256" s="23" t="s">
        <v>708</v>
      </c>
      <c r="E256" s="24">
        <v>8</v>
      </c>
      <c r="F256" s="25" t="s">
        <v>100</v>
      </c>
    </row>
    <row r="257" spans="1:6" ht="9.75">
      <c r="A257" s="20">
        <v>163</v>
      </c>
      <c r="B257" s="21" t="s">
        <v>572</v>
      </c>
      <c r="C257" s="22" t="s">
        <v>709</v>
      </c>
      <c r="D257" s="23" t="s">
        <v>710</v>
      </c>
      <c r="E257" s="24">
        <v>10</v>
      </c>
      <c r="F257" s="25" t="s">
        <v>151</v>
      </c>
    </row>
    <row r="258" spans="1:6" ht="9.75">
      <c r="A258" s="20">
        <v>164</v>
      </c>
      <c r="B258" s="21" t="s">
        <v>62</v>
      </c>
      <c r="C258" s="22" t="s">
        <v>711</v>
      </c>
      <c r="D258" s="23" t="s">
        <v>712</v>
      </c>
      <c r="E258" s="24">
        <v>10.5</v>
      </c>
      <c r="F258" s="25" t="s">
        <v>151</v>
      </c>
    </row>
    <row r="259" spans="1:6" ht="9.75">
      <c r="A259" s="20">
        <v>165</v>
      </c>
      <c r="B259" s="21" t="s">
        <v>572</v>
      </c>
      <c r="C259" s="22" t="s">
        <v>719</v>
      </c>
      <c r="D259" s="23" t="s">
        <v>720</v>
      </c>
      <c r="E259" s="24">
        <v>90</v>
      </c>
      <c r="F259" s="25" t="s">
        <v>151</v>
      </c>
    </row>
    <row r="260" spans="1:6" ht="9.75">
      <c r="A260" s="20">
        <v>166</v>
      </c>
      <c r="B260" s="21" t="s">
        <v>62</v>
      </c>
      <c r="C260" s="22" t="s">
        <v>721</v>
      </c>
      <c r="D260" s="23" t="s">
        <v>722</v>
      </c>
      <c r="E260" s="24">
        <v>94.5</v>
      </c>
      <c r="F260" s="25" t="s">
        <v>151</v>
      </c>
    </row>
    <row r="261" ht="9.75">
      <c r="D261" s="23" t="s">
        <v>202</v>
      </c>
    </row>
    <row r="262" spans="1:6" ht="9.75">
      <c r="A262" s="20">
        <v>167</v>
      </c>
      <c r="B262" s="21" t="s">
        <v>572</v>
      </c>
      <c r="C262" s="22" t="s">
        <v>837</v>
      </c>
      <c r="D262" s="23" t="s">
        <v>838</v>
      </c>
      <c r="E262" s="24">
        <v>60</v>
      </c>
      <c r="F262" s="25" t="s">
        <v>151</v>
      </c>
    </row>
    <row r="263" spans="1:6" ht="9.75">
      <c r="A263" s="20">
        <v>168</v>
      </c>
      <c r="B263" s="21" t="s">
        <v>62</v>
      </c>
      <c r="C263" s="22" t="s">
        <v>839</v>
      </c>
      <c r="D263" s="23" t="s">
        <v>840</v>
      </c>
      <c r="E263" s="24">
        <v>63</v>
      </c>
      <c r="F263" s="25" t="s">
        <v>151</v>
      </c>
    </row>
    <row r="264" spans="1:6" ht="9.75">
      <c r="A264" s="20">
        <v>169</v>
      </c>
      <c r="B264" s="21" t="s">
        <v>572</v>
      </c>
      <c r="C264" s="22" t="s">
        <v>727</v>
      </c>
      <c r="D264" s="23" t="s">
        <v>728</v>
      </c>
      <c r="E264" s="24">
        <v>10</v>
      </c>
      <c r="F264" s="25" t="s">
        <v>729</v>
      </c>
    </row>
    <row r="265" spans="1:6" ht="9.75">
      <c r="A265" s="20">
        <v>170</v>
      </c>
      <c r="B265" s="21" t="s">
        <v>62</v>
      </c>
      <c r="C265" s="22" t="s">
        <v>730</v>
      </c>
      <c r="D265" s="23" t="s">
        <v>731</v>
      </c>
      <c r="E265" s="24">
        <v>2</v>
      </c>
      <c r="F265" s="25" t="s">
        <v>29</v>
      </c>
    </row>
    <row r="266" spans="1:6" ht="9.75">
      <c r="A266" s="20">
        <v>171</v>
      </c>
      <c r="B266" s="21" t="s">
        <v>62</v>
      </c>
      <c r="C266" s="22" t="s">
        <v>732</v>
      </c>
      <c r="D266" s="23" t="s">
        <v>733</v>
      </c>
      <c r="E266" s="24">
        <v>2</v>
      </c>
      <c r="F266" s="25" t="s">
        <v>29</v>
      </c>
    </row>
    <row r="267" spans="1:6" ht="9.75">
      <c r="A267" s="20">
        <v>172</v>
      </c>
      <c r="B267" s="21" t="s">
        <v>62</v>
      </c>
      <c r="C267" s="22" t="s">
        <v>734</v>
      </c>
      <c r="D267" s="23" t="s">
        <v>735</v>
      </c>
      <c r="E267" s="24">
        <v>2</v>
      </c>
      <c r="F267" s="25" t="s">
        <v>29</v>
      </c>
    </row>
    <row r="268" spans="1:8" ht="9.75">
      <c r="A268" s="74"/>
      <c r="B268" s="75"/>
      <c r="C268" s="76"/>
      <c r="D268" s="53" t="s">
        <v>736</v>
      </c>
      <c r="E268" s="54"/>
      <c r="F268" s="55"/>
      <c r="G268" s="54"/>
      <c r="H268" s="54">
        <f>SUM(H190:H267)</f>
        <v>0</v>
      </c>
    </row>
    <row r="270" spans="1:9" s="141" customFormat="1" ht="9.75">
      <c r="A270" s="142"/>
      <c r="B270" s="143" t="s">
        <v>841</v>
      </c>
      <c r="C270" s="143"/>
      <c r="D270" s="144"/>
      <c r="E270" s="145"/>
      <c r="F270" s="146"/>
      <c r="G270" s="147"/>
      <c r="H270" s="147"/>
      <c r="I270" s="146"/>
    </row>
    <row r="271" spans="1:9" s="141" customFormat="1" ht="9.75">
      <c r="A271" s="142">
        <v>173</v>
      </c>
      <c r="B271" s="148" t="s">
        <v>842</v>
      </c>
      <c r="C271" s="143" t="s">
        <v>843</v>
      </c>
      <c r="D271" s="144" t="s">
        <v>844</v>
      </c>
      <c r="E271" s="145">
        <v>583.3</v>
      </c>
      <c r="F271" s="146" t="s">
        <v>662</v>
      </c>
      <c r="G271" s="147"/>
      <c r="H271" s="147"/>
      <c r="I271" s="146"/>
    </row>
    <row r="272" spans="1:9" s="141" customFormat="1" ht="20.25">
      <c r="A272" s="142">
        <v>174</v>
      </c>
      <c r="B272" s="148" t="s">
        <v>62</v>
      </c>
      <c r="C272" s="143" t="s">
        <v>845</v>
      </c>
      <c r="D272" s="144" t="s">
        <v>846</v>
      </c>
      <c r="E272" s="145">
        <v>583.3</v>
      </c>
      <c r="F272" s="146" t="s">
        <v>662</v>
      </c>
      <c r="G272" s="147"/>
      <c r="H272" s="147"/>
      <c r="I272" s="146"/>
    </row>
    <row r="273" spans="1:8" ht="9.75">
      <c r="A273" s="138"/>
      <c r="B273" s="139"/>
      <c r="C273" s="140"/>
      <c r="D273" s="130" t="s">
        <v>847</v>
      </c>
      <c r="E273" s="131"/>
      <c r="F273" s="132"/>
      <c r="G273" s="131"/>
      <c r="H273" s="131">
        <f>SUM(H270:H272)</f>
        <v>0</v>
      </c>
    </row>
    <row r="275" ht="9.75">
      <c r="B275" s="22" t="s">
        <v>848</v>
      </c>
    </row>
    <row r="276" spans="1:6" ht="9.75">
      <c r="A276" s="20">
        <v>175</v>
      </c>
      <c r="B276" s="21" t="s">
        <v>842</v>
      </c>
      <c r="C276" s="22" t="s">
        <v>849</v>
      </c>
      <c r="D276" s="23" t="s">
        <v>850</v>
      </c>
      <c r="E276" s="24">
        <v>0.583</v>
      </c>
      <c r="F276" s="25" t="s">
        <v>82</v>
      </c>
    </row>
    <row r="277" spans="4:8" ht="9.75">
      <c r="D277" s="30" t="s">
        <v>851</v>
      </c>
      <c r="E277" s="31">
        <f>H277</f>
        <v>0</v>
      </c>
      <c r="H277" s="31"/>
    </row>
    <row r="279" spans="1:8" ht="9.75">
      <c r="A279" s="71"/>
      <c r="B279" s="72"/>
      <c r="C279" s="73"/>
      <c r="D279" s="48" t="s">
        <v>742</v>
      </c>
      <c r="E279" s="49"/>
      <c r="F279" s="50"/>
      <c r="G279" s="49"/>
      <c r="H279" s="49">
        <f>+H268+H277+H273</f>
        <v>0</v>
      </c>
    </row>
    <row r="281" spans="4:8" ht="13.5">
      <c r="D281" s="80" t="s">
        <v>743</v>
      </c>
      <c r="E281" s="81"/>
      <c r="F281" s="88"/>
      <c r="G281" s="87"/>
      <c r="H281" s="81">
        <f>+H107+H188+H279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E3" sqref="E3"/>
    </sheetView>
  </sheetViews>
  <sheetFormatPr defaultColWidth="5.710937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10" width="9.140625" style="25" customWidth="1"/>
    <col min="11" max="232" width="9.140625" style="2" customWidth="1"/>
    <col min="233" max="233" width="6.7109375" style="2" customWidth="1"/>
    <col min="234" max="234" width="3.7109375" style="2" customWidth="1"/>
    <col min="235" max="235" width="13.00390625" style="2" customWidth="1"/>
    <col min="236" max="236" width="35.7109375" style="2" customWidth="1"/>
    <col min="237" max="237" width="10.7109375" style="2" customWidth="1"/>
    <col min="238" max="238" width="5.28125" style="2" customWidth="1"/>
    <col min="239" max="239" width="8.7109375" style="2" customWidth="1"/>
    <col min="240" max="241" width="8.8515625" style="2" customWidth="1"/>
    <col min="242" max="242" width="9.7109375" style="2" customWidth="1"/>
    <col min="243" max="246" width="8.8515625" style="2" customWidth="1"/>
    <col min="247" max="247" width="3.57421875" style="2" customWidth="1"/>
    <col min="248" max="254" width="8.8515625" style="2" customWidth="1"/>
    <col min="255" max="255" width="9.140625" style="2" customWidth="1"/>
    <col min="256" max="16384" width="5.7109375" style="2" customWidth="1"/>
  </cols>
  <sheetData>
    <row r="1" spans="1:10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2"/>
      <c r="J1" s="2"/>
    </row>
    <row r="2" spans="1:10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2"/>
      <c r="J2" s="2"/>
    </row>
    <row r="3" spans="1:10" ht="9.75">
      <c r="A3" s="1" t="s">
        <v>744</v>
      </c>
      <c r="B3" s="2"/>
      <c r="C3" s="2"/>
      <c r="D3" s="2"/>
      <c r="E3" s="1" t="s">
        <v>1241</v>
      </c>
      <c r="F3" s="2"/>
      <c r="G3" s="3"/>
      <c r="H3" s="3"/>
      <c r="I3" s="2"/>
      <c r="J3" s="2"/>
    </row>
    <row r="4" spans="1:10" ht="9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9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</row>
    <row r="6" spans="1:10" ht="9.75">
      <c r="A6" s="1" t="s">
        <v>745</v>
      </c>
      <c r="B6" s="2"/>
      <c r="C6" s="2"/>
      <c r="D6" s="2"/>
      <c r="E6" s="2"/>
      <c r="F6" s="2"/>
      <c r="G6" s="2"/>
      <c r="H6" s="2"/>
      <c r="I6" s="2"/>
      <c r="J6" s="2"/>
    </row>
    <row r="7" spans="1:10" ht="9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9"/>
      <c r="C8" s="10"/>
      <c r="D8" s="11" t="s">
        <v>1144</v>
      </c>
      <c r="E8" s="5"/>
      <c r="F8" s="2"/>
      <c r="G8" s="3"/>
      <c r="H8" s="3"/>
      <c r="I8" s="2"/>
      <c r="J8" s="2"/>
    </row>
    <row r="9" spans="1:10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</row>
    <row r="10" spans="1:10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</row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32</v>
      </c>
      <c r="C14" s="22" t="s">
        <v>33</v>
      </c>
      <c r="D14" s="23" t="s">
        <v>34</v>
      </c>
      <c r="E14" s="24">
        <v>64</v>
      </c>
      <c r="F14" s="25" t="s">
        <v>35</v>
      </c>
    </row>
    <row r="15" ht="9.75">
      <c r="D15" s="23" t="s">
        <v>746</v>
      </c>
    </row>
    <row r="16" spans="1:6" ht="9.75">
      <c r="A16" s="20">
        <v>2</v>
      </c>
      <c r="B16" s="21" t="s">
        <v>32</v>
      </c>
      <c r="C16" s="22" t="s">
        <v>747</v>
      </c>
      <c r="D16" s="23" t="s">
        <v>748</v>
      </c>
      <c r="E16" s="24">
        <v>1.4</v>
      </c>
      <c r="F16" s="25" t="s">
        <v>35</v>
      </c>
    </row>
    <row r="17" ht="9.75">
      <c r="D17" s="23" t="s">
        <v>749</v>
      </c>
    </row>
    <row r="18" spans="1:6" ht="9.75">
      <c r="A18" s="20">
        <v>3</v>
      </c>
      <c r="B18" s="21" t="s">
        <v>32</v>
      </c>
      <c r="C18" s="22" t="s">
        <v>43</v>
      </c>
      <c r="D18" s="23" t="s">
        <v>44</v>
      </c>
      <c r="E18" s="24">
        <v>23.1</v>
      </c>
      <c r="F18" s="25" t="s">
        <v>35</v>
      </c>
    </row>
    <row r="19" ht="9.75">
      <c r="D19" s="23" t="s">
        <v>750</v>
      </c>
    </row>
    <row r="20" ht="9.75">
      <c r="D20" s="23" t="s">
        <v>751</v>
      </c>
    </row>
    <row r="21" spans="1:6" ht="9.75">
      <c r="A21" s="20">
        <v>4</v>
      </c>
      <c r="B21" s="21" t="s">
        <v>32</v>
      </c>
      <c r="C21" s="22" t="s">
        <v>47</v>
      </c>
      <c r="D21" s="23" t="s">
        <v>48</v>
      </c>
      <c r="E21" s="24">
        <v>7</v>
      </c>
      <c r="F21" s="25" t="s">
        <v>35</v>
      </c>
    </row>
    <row r="22" ht="9.75">
      <c r="D22" s="23" t="s">
        <v>752</v>
      </c>
    </row>
    <row r="23" spans="1:6" ht="20.25">
      <c r="A23" s="20">
        <v>5</v>
      </c>
      <c r="B23" s="21" t="s">
        <v>32</v>
      </c>
      <c r="C23" s="22" t="s">
        <v>50</v>
      </c>
      <c r="D23" s="23" t="s">
        <v>753</v>
      </c>
      <c r="E23" s="24">
        <v>19.5</v>
      </c>
      <c r="F23" s="25" t="s">
        <v>35</v>
      </c>
    </row>
    <row r="24" ht="9.75">
      <c r="D24" s="23" t="s">
        <v>754</v>
      </c>
    </row>
    <row r="25" spans="1:6" ht="9.75">
      <c r="A25" s="20">
        <v>6</v>
      </c>
      <c r="B25" s="21" t="s">
        <v>37</v>
      </c>
      <c r="C25" s="22" t="s">
        <v>52</v>
      </c>
      <c r="D25" s="23" t="s">
        <v>53</v>
      </c>
      <c r="E25" s="24">
        <v>19.5</v>
      </c>
      <c r="F25" s="25" t="s">
        <v>35</v>
      </c>
    </row>
    <row r="26" spans="1:6" ht="9.75">
      <c r="A26" s="20">
        <v>7</v>
      </c>
      <c r="B26" s="21" t="s">
        <v>32</v>
      </c>
      <c r="C26" s="22" t="s">
        <v>55</v>
      </c>
      <c r="D26" s="23" t="s">
        <v>56</v>
      </c>
      <c r="E26" s="24">
        <v>19.5</v>
      </c>
      <c r="F26" s="25" t="s">
        <v>35</v>
      </c>
    </row>
    <row r="27" spans="1:6" ht="9.75">
      <c r="A27" s="20">
        <v>8</v>
      </c>
      <c r="B27" s="21" t="s">
        <v>37</v>
      </c>
      <c r="C27" s="22" t="s">
        <v>755</v>
      </c>
      <c r="D27" s="23" t="s">
        <v>756</v>
      </c>
      <c r="E27" s="24">
        <v>44</v>
      </c>
      <c r="F27" s="25" t="s">
        <v>35</v>
      </c>
    </row>
    <row r="28" ht="9.75">
      <c r="D28" s="23" t="s">
        <v>757</v>
      </c>
    </row>
    <row r="29" ht="9.75">
      <c r="D29" s="23" t="s">
        <v>202</v>
      </c>
    </row>
    <row r="30" spans="1:6" ht="9.75">
      <c r="A30" s="20">
        <v>9</v>
      </c>
      <c r="B30" s="21" t="s">
        <v>758</v>
      </c>
      <c r="C30" s="22" t="s">
        <v>759</v>
      </c>
      <c r="D30" s="23" t="s">
        <v>760</v>
      </c>
      <c r="E30" s="24">
        <v>19.5</v>
      </c>
      <c r="F30" s="25" t="s">
        <v>35</v>
      </c>
    </row>
    <row r="31" spans="1:6" ht="9.75">
      <c r="A31" s="20">
        <v>10</v>
      </c>
      <c r="B31" s="21" t="s">
        <v>37</v>
      </c>
      <c r="C31" s="22" t="s">
        <v>59</v>
      </c>
      <c r="D31" s="23" t="s">
        <v>60</v>
      </c>
      <c r="E31" s="24">
        <v>51</v>
      </c>
      <c r="F31" s="25" t="s">
        <v>35</v>
      </c>
    </row>
    <row r="32" ht="9.75">
      <c r="D32" s="23" t="s">
        <v>761</v>
      </c>
    </row>
    <row r="33" spans="1:6" ht="9.75">
      <c r="A33" s="20">
        <v>11</v>
      </c>
      <c r="B33" s="21" t="s">
        <v>62</v>
      </c>
      <c r="C33" s="22" t="s">
        <v>63</v>
      </c>
      <c r="D33" s="23" t="s">
        <v>64</v>
      </c>
      <c r="E33" s="24">
        <v>61.2</v>
      </c>
      <c r="F33" s="25" t="s">
        <v>65</v>
      </c>
    </row>
    <row r="34" ht="9.75">
      <c r="D34" s="23" t="s">
        <v>762</v>
      </c>
    </row>
    <row r="35" spans="1:6" ht="9.75">
      <c r="A35" s="20">
        <v>12</v>
      </c>
      <c r="B35" s="21" t="s">
        <v>32</v>
      </c>
      <c r="C35" s="22" t="s">
        <v>67</v>
      </c>
      <c r="D35" s="23" t="s">
        <v>68</v>
      </c>
      <c r="E35" s="24">
        <v>212.5</v>
      </c>
      <c r="F35" s="25" t="s">
        <v>65</v>
      </c>
    </row>
    <row r="36" ht="9.75">
      <c r="D36" s="23" t="s">
        <v>763</v>
      </c>
    </row>
    <row r="37" spans="1:8" ht="9.75">
      <c r="A37" s="58"/>
      <c r="B37" s="59"/>
      <c r="C37" s="60"/>
      <c r="D37" s="53" t="s">
        <v>69</v>
      </c>
      <c r="E37" s="54"/>
      <c r="F37" s="62"/>
      <c r="G37" s="63"/>
      <c r="H37" s="54">
        <f>SUM(H12:H36)</f>
        <v>0</v>
      </c>
    </row>
    <row r="39" ht="9.75">
      <c r="B39" s="22" t="s">
        <v>70</v>
      </c>
    </row>
    <row r="40" spans="1:6" ht="9.75">
      <c r="A40" s="20">
        <v>13</v>
      </c>
      <c r="B40" s="21" t="s">
        <v>37</v>
      </c>
      <c r="C40" s="22" t="s">
        <v>71</v>
      </c>
      <c r="D40" s="23" t="s">
        <v>72</v>
      </c>
      <c r="E40" s="24">
        <v>212.5</v>
      </c>
      <c r="F40" s="25" t="s">
        <v>65</v>
      </c>
    </row>
    <row r="41" ht="9.75">
      <c r="D41" s="23" t="s">
        <v>763</v>
      </c>
    </row>
    <row r="42" spans="1:6" ht="9.75">
      <c r="A42" s="20">
        <v>14</v>
      </c>
      <c r="B42" s="21" t="s">
        <v>74</v>
      </c>
      <c r="C42" s="22" t="s">
        <v>75</v>
      </c>
      <c r="D42" s="23" t="s">
        <v>76</v>
      </c>
      <c r="E42" s="24">
        <v>50</v>
      </c>
      <c r="F42" s="25" t="s">
        <v>35</v>
      </c>
    </row>
    <row r="43" ht="9.75">
      <c r="D43" s="23" t="s">
        <v>764</v>
      </c>
    </row>
    <row r="44" ht="9.75">
      <c r="D44" s="23" t="s">
        <v>765</v>
      </c>
    </row>
    <row r="45" ht="9.75">
      <c r="D45" s="23" t="s">
        <v>766</v>
      </c>
    </row>
    <row r="46" ht="9.75">
      <c r="D46" s="23" t="s">
        <v>767</v>
      </c>
    </row>
    <row r="47" spans="1:6" ht="9.75">
      <c r="A47" s="20">
        <v>15</v>
      </c>
      <c r="B47" s="21" t="s">
        <v>77</v>
      </c>
      <c r="C47" s="22" t="s">
        <v>78</v>
      </c>
      <c r="D47" s="23" t="s">
        <v>79</v>
      </c>
      <c r="E47" s="24">
        <v>29.9</v>
      </c>
      <c r="F47" s="25" t="s">
        <v>35</v>
      </c>
    </row>
    <row r="48" ht="9.75">
      <c r="D48" s="23" t="s">
        <v>768</v>
      </c>
    </row>
    <row r="49" spans="1:6" ht="9.75">
      <c r="A49" s="20">
        <v>19</v>
      </c>
      <c r="B49" s="21" t="s">
        <v>81</v>
      </c>
      <c r="C49" s="22" t="s">
        <v>83</v>
      </c>
      <c r="D49" s="23" t="s">
        <v>769</v>
      </c>
      <c r="E49" s="24">
        <v>21.4</v>
      </c>
      <c r="F49" s="25" t="s">
        <v>35</v>
      </c>
    </row>
    <row r="50" ht="9.75">
      <c r="D50" s="23" t="s">
        <v>770</v>
      </c>
    </row>
    <row r="51" ht="9.75">
      <c r="D51" s="23" t="s">
        <v>771</v>
      </c>
    </row>
    <row r="52" ht="9.75">
      <c r="D52" s="23" t="s">
        <v>751</v>
      </c>
    </row>
    <row r="53" spans="1:6" ht="9.75">
      <c r="A53" s="20">
        <v>21</v>
      </c>
      <c r="B53" s="21" t="s">
        <v>77</v>
      </c>
      <c r="C53" s="22" t="s">
        <v>772</v>
      </c>
      <c r="D53" s="23" t="s">
        <v>773</v>
      </c>
      <c r="E53" s="24">
        <v>14</v>
      </c>
      <c r="F53" s="25" t="s">
        <v>100</v>
      </c>
    </row>
    <row r="54" spans="1:6" ht="9.75">
      <c r="A54" s="20">
        <v>22</v>
      </c>
      <c r="B54" s="21" t="s">
        <v>74</v>
      </c>
      <c r="C54" s="22" t="s">
        <v>774</v>
      </c>
      <c r="D54" s="23" t="s">
        <v>775</v>
      </c>
      <c r="E54" s="24">
        <v>37.1</v>
      </c>
      <c r="F54" s="25" t="s">
        <v>151</v>
      </c>
    </row>
    <row r="55" spans="1:8" ht="9.75">
      <c r="A55" s="58"/>
      <c r="B55" s="59"/>
      <c r="C55" s="60"/>
      <c r="D55" s="53" t="s">
        <v>86</v>
      </c>
      <c r="E55" s="54"/>
      <c r="F55" s="62"/>
      <c r="G55" s="63"/>
      <c r="H55" s="54">
        <f>SUM(H39:H54)</f>
        <v>0</v>
      </c>
    </row>
    <row r="57" ht="9.75">
      <c r="B57" s="22" t="s">
        <v>87</v>
      </c>
    </row>
    <row r="58" spans="1:6" ht="20.25">
      <c r="A58" s="20">
        <v>23</v>
      </c>
      <c r="B58" s="21" t="s">
        <v>81</v>
      </c>
      <c r="C58" s="22" t="s">
        <v>93</v>
      </c>
      <c r="D58" s="23" t="s">
        <v>776</v>
      </c>
      <c r="E58" s="24">
        <v>50.1</v>
      </c>
      <c r="F58" s="25" t="s">
        <v>35</v>
      </c>
    </row>
    <row r="59" ht="9.75">
      <c r="D59" s="23" t="s">
        <v>777</v>
      </c>
    </row>
    <row r="60" ht="20.25">
      <c r="D60" s="23" t="s">
        <v>778</v>
      </c>
    </row>
    <row r="61" ht="9.75">
      <c r="D61" s="23" t="s">
        <v>779</v>
      </c>
    </row>
    <row r="62" ht="9.75">
      <c r="D62" s="23" t="s">
        <v>780</v>
      </c>
    </row>
    <row r="63" spans="1:6" ht="20.25">
      <c r="A63" s="20">
        <v>24</v>
      </c>
      <c r="B63" s="21" t="s">
        <v>81</v>
      </c>
      <c r="C63" s="22" t="s">
        <v>94</v>
      </c>
      <c r="D63" s="23" t="s">
        <v>781</v>
      </c>
      <c r="E63" s="24">
        <v>7.6</v>
      </c>
      <c r="F63" s="25" t="s">
        <v>35</v>
      </c>
    </row>
    <row r="64" ht="9.75">
      <c r="D64" s="23" t="s">
        <v>782</v>
      </c>
    </row>
    <row r="65" spans="1:6" ht="9.75">
      <c r="A65" s="20">
        <v>26</v>
      </c>
      <c r="B65" s="21" t="s">
        <v>81</v>
      </c>
      <c r="C65" s="22" t="s">
        <v>783</v>
      </c>
      <c r="D65" s="23" t="s">
        <v>784</v>
      </c>
      <c r="E65" s="24">
        <v>1.889</v>
      </c>
      <c r="F65" s="25" t="s">
        <v>82</v>
      </c>
    </row>
    <row r="66" ht="9.75">
      <c r="D66" s="23" t="s">
        <v>785</v>
      </c>
    </row>
    <row r="67" spans="1:8" ht="9.75">
      <c r="A67" s="74"/>
      <c r="B67" s="75"/>
      <c r="C67" s="76"/>
      <c r="D67" s="53" t="s">
        <v>117</v>
      </c>
      <c r="E67" s="54"/>
      <c r="F67" s="55"/>
      <c r="G67" s="54"/>
      <c r="H67" s="54">
        <f>SUM(H57:H66)</f>
        <v>0</v>
      </c>
    </row>
    <row r="69" ht="9.75">
      <c r="B69" s="22" t="s">
        <v>131</v>
      </c>
    </row>
    <row r="70" spans="1:6" ht="9.75">
      <c r="A70" s="20">
        <v>27</v>
      </c>
      <c r="B70" s="21" t="s">
        <v>132</v>
      </c>
      <c r="C70" s="22" t="s">
        <v>133</v>
      </c>
      <c r="D70" s="23" t="s">
        <v>134</v>
      </c>
      <c r="E70" s="24">
        <v>4.5</v>
      </c>
      <c r="F70" s="25" t="s">
        <v>65</v>
      </c>
    </row>
    <row r="71" spans="1:6" ht="9.75">
      <c r="A71" s="20">
        <v>29</v>
      </c>
      <c r="B71" s="21" t="s">
        <v>81</v>
      </c>
      <c r="C71" s="22" t="s">
        <v>786</v>
      </c>
      <c r="D71" s="23" t="s">
        <v>787</v>
      </c>
      <c r="E71" s="24">
        <v>416</v>
      </c>
      <c r="F71" s="25" t="s">
        <v>65</v>
      </c>
    </row>
    <row r="72" spans="1:6" ht="20.25">
      <c r="A72" s="20">
        <v>30</v>
      </c>
      <c r="B72" s="21" t="s">
        <v>81</v>
      </c>
      <c r="C72" s="22" t="s">
        <v>788</v>
      </c>
      <c r="D72" s="23" t="s">
        <v>789</v>
      </c>
      <c r="E72" s="24">
        <v>416</v>
      </c>
      <c r="F72" s="25" t="s">
        <v>65</v>
      </c>
    </row>
    <row r="73" spans="1:6" ht="9.75">
      <c r="A73" s="20">
        <v>31</v>
      </c>
      <c r="B73" s="21" t="s">
        <v>81</v>
      </c>
      <c r="C73" s="22" t="s">
        <v>156</v>
      </c>
      <c r="D73" s="23" t="s">
        <v>157</v>
      </c>
      <c r="E73" s="24">
        <v>200.6</v>
      </c>
      <c r="F73" s="25" t="s">
        <v>151</v>
      </c>
    </row>
    <row r="74" ht="20.25">
      <c r="D74" s="23" t="s">
        <v>790</v>
      </c>
    </row>
    <row r="75" spans="1:6" ht="9.75">
      <c r="A75" s="20">
        <v>32</v>
      </c>
      <c r="B75" s="21" t="s">
        <v>81</v>
      </c>
      <c r="C75" s="22" t="s">
        <v>791</v>
      </c>
      <c r="D75" s="23" t="s">
        <v>792</v>
      </c>
      <c r="E75" s="24">
        <v>32.2</v>
      </c>
      <c r="F75" s="25" t="s">
        <v>35</v>
      </c>
    </row>
    <row r="76" ht="9.75">
      <c r="D76" s="23" t="s">
        <v>793</v>
      </c>
    </row>
    <row r="77" spans="1:6" ht="9.75">
      <c r="A77" s="20">
        <v>33</v>
      </c>
      <c r="B77" s="21" t="s">
        <v>81</v>
      </c>
      <c r="C77" s="22" t="s">
        <v>794</v>
      </c>
      <c r="D77" s="23" t="s">
        <v>795</v>
      </c>
      <c r="E77" s="24">
        <v>32.2</v>
      </c>
      <c r="F77" s="25" t="s">
        <v>35</v>
      </c>
    </row>
    <row r="78" spans="1:6" ht="9.75">
      <c r="A78" s="20">
        <v>34</v>
      </c>
      <c r="B78" s="21" t="s">
        <v>81</v>
      </c>
      <c r="C78" s="22" t="s">
        <v>796</v>
      </c>
      <c r="D78" s="23" t="s">
        <v>797</v>
      </c>
      <c r="E78" s="24">
        <v>32.2</v>
      </c>
      <c r="F78" s="25" t="s">
        <v>35</v>
      </c>
    </row>
    <row r="79" spans="1:8" ht="9.75">
      <c r="A79" s="74"/>
      <c r="B79" s="75"/>
      <c r="C79" s="76"/>
      <c r="D79" s="53" t="s">
        <v>197</v>
      </c>
      <c r="E79" s="54"/>
      <c r="F79" s="55"/>
      <c r="G79" s="54"/>
      <c r="H79" s="54">
        <f>SUM(H69:H78)</f>
        <v>0</v>
      </c>
    </row>
    <row r="81" ht="9.75">
      <c r="B81" s="22" t="s">
        <v>198</v>
      </c>
    </row>
    <row r="82" spans="1:6" ht="20.25">
      <c r="A82" s="20">
        <v>38</v>
      </c>
      <c r="B82" s="21" t="s">
        <v>199</v>
      </c>
      <c r="C82" s="22" t="s">
        <v>798</v>
      </c>
      <c r="D82" s="23" t="s">
        <v>799</v>
      </c>
      <c r="E82" s="24">
        <v>45.5</v>
      </c>
      <c r="F82" s="25" t="s">
        <v>151</v>
      </c>
    </row>
    <row r="83" ht="9.75">
      <c r="D83" s="23" t="s">
        <v>800</v>
      </c>
    </row>
    <row r="84" spans="1:6" ht="9.75">
      <c r="A84" s="20">
        <v>41</v>
      </c>
      <c r="B84" s="21" t="s">
        <v>81</v>
      </c>
      <c r="C84" s="22" t="s">
        <v>206</v>
      </c>
      <c r="D84" s="23" t="s">
        <v>207</v>
      </c>
      <c r="E84" s="24">
        <v>2</v>
      </c>
      <c r="F84" s="25" t="s">
        <v>100</v>
      </c>
    </row>
    <row r="85" spans="1:6" ht="9.75">
      <c r="A85" s="20">
        <v>42</v>
      </c>
      <c r="B85" s="21" t="s">
        <v>62</v>
      </c>
      <c r="C85" s="22" t="s">
        <v>208</v>
      </c>
      <c r="D85" s="23" t="s">
        <v>209</v>
      </c>
      <c r="E85" s="24">
        <v>2</v>
      </c>
      <c r="F85" s="25" t="s">
        <v>100</v>
      </c>
    </row>
    <row r="86" spans="1:6" ht="9.75">
      <c r="A86" s="20">
        <v>43</v>
      </c>
      <c r="B86" s="21" t="s">
        <v>210</v>
      </c>
      <c r="C86" s="22" t="s">
        <v>211</v>
      </c>
      <c r="D86" s="23" t="s">
        <v>212</v>
      </c>
      <c r="E86" s="24">
        <v>45</v>
      </c>
      <c r="F86" s="25" t="s">
        <v>151</v>
      </c>
    </row>
    <row r="87" spans="1:6" ht="9.75">
      <c r="A87" s="20">
        <v>44</v>
      </c>
      <c r="B87" s="21" t="s">
        <v>210</v>
      </c>
      <c r="C87" s="22" t="s">
        <v>213</v>
      </c>
      <c r="D87" s="23" t="s">
        <v>214</v>
      </c>
      <c r="E87" s="24">
        <v>0.09</v>
      </c>
      <c r="F87" s="25" t="s">
        <v>82</v>
      </c>
    </row>
    <row r="88" spans="1:8" ht="9.75">
      <c r="A88" s="74"/>
      <c r="B88" s="75"/>
      <c r="C88" s="76"/>
      <c r="D88" s="53" t="s">
        <v>223</v>
      </c>
      <c r="E88" s="54"/>
      <c r="F88" s="55"/>
      <c r="G88" s="54"/>
      <c r="H88" s="54">
        <f>SUM(H81:H87)</f>
        <v>0</v>
      </c>
    </row>
    <row r="90" spans="1:8" ht="9.75">
      <c r="A90" s="71"/>
      <c r="B90" s="72"/>
      <c r="C90" s="73"/>
      <c r="D90" s="48" t="s">
        <v>224</v>
      </c>
      <c r="E90" s="51"/>
      <c r="F90" s="50"/>
      <c r="G90" s="49"/>
      <c r="H90" s="49">
        <f>+H37+H55+H67+H79+H88</f>
        <v>0</v>
      </c>
    </row>
    <row r="92" ht="9.75">
      <c r="B92" s="29" t="s">
        <v>225</v>
      </c>
    </row>
    <row r="93" ht="9.75">
      <c r="B93" s="22" t="s">
        <v>226</v>
      </c>
    </row>
    <row r="94" spans="1:6" ht="20.25">
      <c r="A94" s="20">
        <v>49</v>
      </c>
      <c r="B94" s="21" t="s">
        <v>227</v>
      </c>
      <c r="C94" s="22" t="s">
        <v>228</v>
      </c>
      <c r="D94" s="23" t="s">
        <v>229</v>
      </c>
      <c r="E94" s="24">
        <v>196</v>
      </c>
      <c r="F94" s="25" t="s">
        <v>65</v>
      </c>
    </row>
    <row r="95" ht="9.75">
      <c r="D95" s="23" t="s">
        <v>805</v>
      </c>
    </row>
    <row r="96" spans="1:6" ht="9.75">
      <c r="A96" s="20">
        <v>50</v>
      </c>
      <c r="B96" s="21" t="s">
        <v>62</v>
      </c>
      <c r="C96" s="22" t="s">
        <v>231</v>
      </c>
      <c r="D96" s="23" t="s">
        <v>232</v>
      </c>
      <c r="E96" s="24">
        <v>0.059</v>
      </c>
      <c r="F96" s="25" t="s">
        <v>82</v>
      </c>
    </row>
    <row r="97" ht="9.75">
      <c r="D97" s="23" t="s">
        <v>806</v>
      </c>
    </row>
    <row r="98" spans="1:6" ht="20.25">
      <c r="A98" s="20">
        <v>51</v>
      </c>
      <c r="B98" s="21" t="s">
        <v>227</v>
      </c>
      <c r="C98" s="22" t="s">
        <v>234</v>
      </c>
      <c r="D98" s="23" t="s">
        <v>235</v>
      </c>
      <c r="E98" s="24">
        <v>10.2</v>
      </c>
      <c r="F98" s="25" t="s">
        <v>65</v>
      </c>
    </row>
    <row r="99" ht="9.75">
      <c r="D99" s="23" t="s">
        <v>807</v>
      </c>
    </row>
    <row r="100" spans="1:6" ht="9.75">
      <c r="A100" s="20">
        <v>52</v>
      </c>
      <c r="B100" s="21" t="s">
        <v>62</v>
      </c>
      <c r="C100" s="22" t="s">
        <v>231</v>
      </c>
      <c r="D100" s="23" t="s">
        <v>232</v>
      </c>
      <c r="E100" s="24">
        <v>0.004</v>
      </c>
      <c r="F100" s="25" t="s">
        <v>82</v>
      </c>
    </row>
    <row r="101" ht="9.75">
      <c r="D101" s="23" t="s">
        <v>808</v>
      </c>
    </row>
    <row r="102" spans="1:6" ht="9.75">
      <c r="A102" s="20">
        <v>53</v>
      </c>
      <c r="B102" s="21" t="s">
        <v>227</v>
      </c>
      <c r="C102" s="22" t="s">
        <v>809</v>
      </c>
      <c r="D102" s="23" t="s">
        <v>810</v>
      </c>
      <c r="E102" s="24">
        <v>196</v>
      </c>
      <c r="F102" s="25" t="s">
        <v>65</v>
      </c>
    </row>
    <row r="103" spans="1:6" ht="9.75">
      <c r="A103" s="20">
        <v>54</v>
      </c>
      <c r="B103" s="21" t="s">
        <v>62</v>
      </c>
      <c r="C103" s="22" t="s">
        <v>264</v>
      </c>
      <c r="D103" s="23" t="s">
        <v>265</v>
      </c>
      <c r="E103" s="24">
        <v>225.4</v>
      </c>
      <c r="F103" s="25" t="s">
        <v>65</v>
      </c>
    </row>
    <row r="104" ht="9.75">
      <c r="D104" s="23" t="s">
        <v>811</v>
      </c>
    </row>
    <row r="105" spans="1:6" ht="9.75">
      <c r="A105" s="20">
        <v>55</v>
      </c>
      <c r="B105" s="21" t="s">
        <v>227</v>
      </c>
      <c r="C105" s="22" t="s">
        <v>812</v>
      </c>
      <c r="D105" s="23" t="s">
        <v>813</v>
      </c>
      <c r="E105" s="24">
        <v>10.2</v>
      </c>
      <c r="F105" s="25" t="s">
        <v>65</v>
      </c>
    </row>
    <row r="106" spans="1:6" ht="9.75">
      <c r="A106" s="20">
        <v>56</v>
      </c>
      <c r="B106" s="21" t="s">
        <v>62</v>
      </c>
      <c r="C106" s="22" t="s">
        <v>264</v>
      </c>
      <c r="D106" s="23" t="s">
        <v>265</v>
      </c>
      <c r="E106" s="24">
        <v>12.3</v>
      </c>
      <c r="F106" s="25" t="s">
        <v>65</v>
      </c>
    </row>
    <row r="107" ht="9.75">
      <c r="D107" s="23" t="s">
        <v>814</v>
      </c>
    </row>
    <row r="108" spans="1:6" ht="9.75">
      <c r="A108" s="20">
        <v>57</v>
      </c>
      <c r="B108" s="21" t="s">
        <v>227</v>
      </c>
      <c r="C108" s="22" t="s">
        <v>246</v>
      </c>
      <c r="D108" s="23" t="s">
        <v>247</v>
      </c>
      <c r="E108" s="24">
        <v>33.3</v>
      </c>
      <c r="F108" s="25" t="s">
        <v>65</v>
      </c>
    </row>
    <row r="109" ht="9.75">
      <c r="D109" s="23" t="s">
        <v>815</v>
      </c>
    </row>
    <row r="110" spans="1:6" ht="9.75">
      <c r="A110" s="20">
        <v>58</v>
      </c>
      <c r="B110" s="21" t="s">
        <v>62</v>
      </c>
      <c r="C110" s="22" t="s">
        <v>249</v>
      </c>
      <c r="D110" s="23" t="s">
        <v>250</v>
      </c>
      <c r="E110" s="24">
        <v>40</v>
      </c>
      <c r="F110" s="25" t="s">
        <v>65</v>
      </c>
    </row>
    <row r="111" ht="9.75">
      <c r="D111" s="23" t="s">
        <v>816</v>
      </c>
    </row>
    <row r="112" spans="1:6" ht="9.75">
      <c r="A112" s="20">
        <v>59</v>
      </c>
      <c r="B112" s="21" t="s">
        <v>227</v>
      </c>
      <c r="C112" s="22" t="s">
        <v>257</v>
      </c>
      <c r="D112" s="23" t="s">
        <v>258</v>
      </c>
      <c r="E112" s="24">
        <v>1.078</v>
      </c>
      <c r="F112" s="25" t="s">
        <v>82</v>
      </c>
    </row>
    <row r="113" spans="1:8" ht="9.75">
      <c r="A113" s="74"/>
      <c r="B113" s="75"/>
      <c r="C113" s="76"/>
      <c r="D113" s="53" t="s">
        <v>259</v>
      </c>
      <c r="E113" s="54"/>
      <c r="F113" s="55"/>
      <c r="G113" s="54"/>
      <c r="H113" s="54">
        <f>SUM(H92:H112)</f>
        <v>0</v>
      </c>
    </row>
    <row r="115" ht="9.75">
      <c r="B115" s="22" t="s">
        <v>452</v>
      </c>
    </row>
    <row r="116" spans="1:6" ht="9.75">
      <c r="A116" s="20">
        <v>60</v>
      </c>
      <c r="B116" s="21" t="s">
        <v>453</v>
      </c>
      <c r="C116" s="22" t="s">
        <v>454</v>
      </c>
      <c r="D116" s="23" t="s">
        <v>817</v>
      </c>
      <c r="E116" s="24">
        <v>25.5</v>
      </c>
      <c r="F116" s="25" t="s">
        <v>151</v>
      </c>
    </row>
    <row r="117" ht="9.75">
      <c r="D117" s="23" t="s">
        <v>818</v>
      </c>
    </row>
    <row r="118" spans="1:6" ht="9.75">
      <c r="A118" s="20">
        <v>61</v>
      </c>
      <c r="B118" s="21" t="s">
        <v>453</v>
      </c>
      <c r="C118" s="22" t="s">
        <v>456</v>
      </c>
      <c r="D118" s="23" t="s">
        <v>457</v>
      </c>
      <c r="E118" s="24">
        <v>25.5</v>
      </c>
      <c r="F118" s="25" t="s">
        <v>151</v>
      </c>
    </row>
    <row r="119" spans="1:6" ht="9.75">
      <c r="A119" s="20">
        <v>62</v>
      </c>
      <c r="B119" s="21" t="s">
        <v>453</v>
      </c>
      <c r="C119" s="22" t="s">
        <v>458</v>
      </c>
      <c r="D119" s="23" t="s">
        <v>819</v>
      </c>
      <c r="E119" s="24">
        <v>2</v>
      </c>
      <c r="F119" s="25" t="s">
        <v>100</v>
      </c>
    </row>
    <row r="120" spans="1:6" ht="9.75">
      <c r="A120" s="20">
        <v>63</v>
      </c>
      <c r="B120" s="21" t="s">
        <v>453</v>
      </c>
      <c r="C120" s="22" t="s">
        <v>820</v>
      </c>
      <c r="D120" s="23" t="s">
        <v>821</v>
      </c>
      <c r="E120" s="24">
        <v>36.25</v>
      </c>
      <c r="F120" s="25" t="s">
        <v>151</v>
      </c>
    </row>
    <row r="121" ht="9.75">
      <c r="D121" s="23" t="s">
        <v>822</v>
      </c>
    </row>
    <row r="122" spans="1:6" ht="9.75">
      <c r="A122" s="20">
        <v>64</v>
      </c>
      <c r="B122" s="21" t="s">
        <v>453</v>
      </c>
      <c r="C122" s="22" t="s">
        <v>463</v>
      </c>
      <c r="D122" s="23" t="s">
        <v>823</v>
      </c>
      <c r="E122" s="24">
        <v>9</v>
      </c>
      <c r="F122" s="25" t="s">
        <v>151</v>
      </c>
    </row>
    <row r="123" spans="1:6" ht="9.75">
      <c r="A123" s="20">
        <v>65</v>
      </c>
      <c r="B123" s="21" t="s">
        <v>453</v>
      </c>
      <c r="C123" s="22" t="s">
        <v>465</v>
      </c>
      <c r="D123" s="23" t="s">
        <v>466</v>
      </c>
      <c r="E123" s="24">
        <v>0.221</v>
      </c>
      <c r="F123" s="25" t="s">
        <v>82</v>
      </c>
    </row>
    <row r="124" spans="1:8" ht="9.75">
      <c r="A124" s="74"/>
      <c r="B124" s="75"/>
      <c r="C124" s="76"/>
      <c r="D124" s="53" t="s">
        <v>467</v>
      </c>
      <c r="E124" s="54"/>
      <c r="F124" s="55"/>
      <c r="G124" s="54"/>
      <c r="H124" s="54">
        <f>SUM(H115:H123)</f>
        <v>0</v>
      </c>
    </row>
    <row r="126" ht="9.75">
      <c r="B126" s="22" t="s">
        <v>485</v>
      </c>
    </row>
    <row r="127" spans="1:6" ht="20.25">
      <c r="A127" s="20">
        <v>66</v>
      </c>
      <c r="B127" s="21" t="s">
        <v>486</v>
      </c>
      <c r="C127" s="22" t="s">
        <v>487</v>
      </c>
      <c r="D127" s="23" t="s">
        <v>488</v>
      </c>
      <c r="E127" s="24">
        <v>250</v>
      </c>
      <c r="F127" s="25" t="s">
        <v>65</v>
      </c>
    </row>
    <row r="128" ht="9.75">
      <c r="D128" s="23" t="s">
        <v>824</v>
      </c>
    </row>
    <row r="129" spans="1:6" ht="20.25">
      <c r="A129" s="20">
        <v>67</v>
      </c>
      <c r="B129" s="21" t="s">
        <v>62</v>
      </c>
      <c r="C129" s="22" t="s">
        <v>490</v>
      </c>
      <c r="D129" s="23" t="s">
        <v>491</v>
      </c>
      <c r="E129" s="24">
        <v>275</v>
      </c>
      <c r="F129" s="25" t="s">
        <v>65</v>
      </c>
    </row>
    <row r="130" ht="9.75">
      <c r="D130" s="23" t="s">
        <v>825</v>
      </c>
    </row>
    <row r="131" spans="1:6" ht="20.25">
      <c r="A131" s="20">
        <v>68</v>
      </c>
      <c r="B131" s="21" t="s">
        <v>486</v>
      </c>
      <c r="C131" s="22" t="s">
        <v>508</v>
      </c>
      <c r="D131" s="23" t="s">
        <v>509</v>
      </c>
      <c r="E131" s="24">
        <v>1.727</v>
      </c>
      <c r="F131" s="25" t="s">
        <v>82</v>
      </c>
    </row>
    <row r="132" spans="1:8" ht="9.75">
      <c r="A132" s="74"/>
      <c r="B132" s="75"/>
      <c r="C132" s="76"/>
      <c r="D132" s="53" t="s">
        <v>510</v>
      </c>
      <c r="E132" s="54"/>
      <c r="F132" s="55"/>
      <c r="G132" s="54"/>
      <c r="H132" s="54">
        <f>SUM(H126:H131)</f>
        <v>0</v>
      </c>
    </row>
    <row r="134" spans="1:8" ht="9.75">
      <c r="A134" s="71"/>
      <c r="B134" s="72"/>
      <c r="C134" s="73"/>
      <c r="D134" s="48" t="s">
        <v>569</v>
      </c>
      <c r="E134" s="51"/>
      <c r="F134" s="50"/>
      <c r="G134" s="49">
        <v>0</v>
      </c>
      <c r="H134" s="49">
        <f>+H113+H124+H132</f>
        <v>0</v>
      </c>
    </row>
    <row r="136" ht="9.75">
      <c r="B136" s="29" t="s">
        <v>570</v>
      </c>
    </row>
    <row r="137" ht="9.75">
      <c r="B137" s="22" t="s">
        <v>571</v>
      </c>
    </row>
    <row r="138" spans="1:6" ht="9.75">
      <c r="A138" s="20">
        <v>71</v>
      </c>
      <c r="B138" s="21" t="s">
        <v>572</v>
      </c>
      <c r="C138" s="22" t="s">
        <v>573</v>
      </c>
      <c r="D138" s="23" t="s">
        <v>574</v>
      </c>
      <c r="E138" s="24">
        <v>70</v>
      </c>
      <c r="F138" s="25" t="s">
        <v>151</v>
      </c>
    </row>
    <row r="139" spans="1:6" ht="9.75">
      <c r="A139" s="20">
        <v>72</v>
      </c>
      <c r="B139" s="21" t="s">
        <v>62</v>
      </c>
      <c r="C139" s="22" t="s">
        <v>575</v>
      </c>
      <c r="D139" s="23" t="s">
        <v>576</v>
      </c>
      <c r="E139" s="24">
        <v>70</v>
      </c>
      <c r="F139" s="25" t="s">
        <v>151</v>
      </c>
    </row>
    <row r="140" spans="1:6" ht="9.75">
      <c r="A140" s="20">
        <v>73</v>
      </c>
      <c r="B140" s="21" t="s">
        <v>572</v>
      </c>
      <c r="C140" s="22" t="s">
        <v>581</v>
      </c>
      <c r="D140" s="23" t="s">
        <v>582</v>
      </c>
      <c r="E140" s="24">
        <v>3</v>
      </c>
      <c r="F140" s="25" t="s">
        <v>100</v>
      </c>
    </row>
    <row r="141" spans="1:6" ht="9.75">
      <c r="A141" s="20">
        <v>74</v>
      </c>
      <c r="B141" s="21" t="s">
        <v>62</v>
      </c>
      <c r="C141" s="22" t="s">
        <v>583</v>
      </c>
      <c r="D141" s="23" t="s">
        <v>584</v>
      </c>
      <c r="E141" s="24">
        <v>3</v>
      </c>
      <c r="F141" s="25" t="s">
        <v>100</v>
      </c>
    </row>
    <row r="142" spans="1:6" ht="9.75">
      <c r="A142" s="20">
        <v>75</v>
      </c>
      <c r="B142" s="21" t="s">
        <v>572</v>
      </c>
      <c r="C142" s="22" t="s">
        <v>585</v>
      </c>
      <c r="D142" s="23" t="s">
        <v>586</v>
      </c>
      <c r="E142" s="24">
        <v>2</v>
      </c>
      <c r="F142" s="25" t="s">
        <v>100</v>
      </c>
    </row>
    <row r="143" spans="1:6" ht="9.75">
      <c r="A143" s="20">
        <v>76</v>
      </c>
      <c r="B143" s="21" t="s">
        <v>62</v>
      </c>
      <c r="C143" s="22" t="s">
        <v>587</v>
      </c>
      <c r="D143" s="23" t="s">
        <v>588</v>
      </c>
      <c r="E143" s="24">
        <v>2</v>
      </c>
      <c r="F143" s="25" t="s">
        <v>100</v>
      </c>
    </row>
    <row r="144" spans="1:6" ht="9.75">
      <c r="A144" s="20">
        <v>77</v>
      </c>
      <c r="B144" s="21" t="s">
        <v>572</v>
      </c>
      <c r="C144" s="22" t="s">
        <v>589</v>
      </c>
      <c r="D144" s="23" t="s">
        <v>590</v>
      </c>
      <c r="E144" s="24">
        <v>6</v>
      </c>
      <c r="F144" s="25" t="s">
        <v>100</v>
      </c>
    </row>
    <row r="145" spans="1:6" ht="9.75">
      <c r="A145" s="20">
        <v>78</v>
      </c>
      <c r="B145" s="21" t="s">
        <v>62</v>
      </c>
      <c r="C145" s="22" t="s">
        <v>592</v>
      </c>
      <c r="D145" s="23" t="s">
        <v>593</v>
      </c>
      <c r="E145" s="24">
        <v>6</v>
      </c>
      <c r="F145" s="25" t="s">
        <v>100</v>
      </c>
    </row>
    <row r="146" spans="1:6" ht="9.75">
      <c r="A146" s="20">
        <v>79</v>
      </c>
      <c r="B146" s="21" t="s">
        <v>572</v>
      </c>
      <c r="C146" s="22" t="s">
        <v>594</v>
      </c>
      <c r="D146" s="23" t="s">
        <v>595</v>
      </c>
      <c r="E146" s="24">
        <v>15</v>
      </c>
      <c r="F146" s="25" t="s">
        <v>100</v>
      </c>
    </row>
    <row r="147" spans="1:6" ht="9.75">
      <c r="A147" s="20">
        <v>80</v>
      </c>
      <c r="B147" s="21" t="s">
        <v>62</v>
      </c>
      <c r="C147" s="22" t="s">
        <v>598</v>
      </c>
      <c r="D147" s="23" t="s">
        <v>599</v>
      </c>
      <c r="E147" s="24">
        <v>15</v>
      </c>
      <c r="F147" s="25" t="s">
        <v>100</v>
      </c>
    </row>
    <row r="148" spans="1:6" ht="9.75">
      <c r="A148" s="20">
        <v>81</v>
      </c>
      <c r="B148" s="21" t="s">
        <v>572</v>
      </c>
      <c r="C148" s="22" t="s">
        <v>606</v>
      </c>
      <c r="D148" s="23" t="s">
        <v>607</v>
      </c>
      <c r="E148" s="24">
        <v>1</v>
      </c>
      <c r="F148" s="25" t="s">
        <v>100</v>
      </c>
    </row>
    <row r="149" spans="1:6" ht="9.75">
      <c r="A149" s="20">
        <v>82</v>
      </c>
      <c r="B149" s="21" t="s">
        <v>62</v>
      </c>
      <c r="C149" s="22" t="s">
        <v>608</v>
      </c>
      <c r="D149" s="23" t="s">
        <v>609</v>
      </c>
      <c r="E149" s="24">
        <v>1</v>
      </c>
      <c r="F149" s="25" t="s">
        <v>100</v>
      </c>
    </row>
    <row r="150" spans="1:6" ht="9.75">
      <c r="A150" s="20">
        <v>83</v>
      </c>
      <c r="B150" s="21" t="s">
        <v>62</v>
      </c>
      <c r="C150" s="22" t="s">
        <v>604</v>
      </c>
      <c r="D150" s="23" t="s">
        <v>605</v>
      </c>
      <c r="E150" s="24">
        <v>1</v>
      </c>
      <c r="F150" s="25" t="s">
        <v>100</v>
      </c>
    </row>
    <row r="151" spans="1:6" ht="9.75">
      <c r="A151" s="20">
        <v>84</v>
      </c>
      <c r="B151" s="21" t="s">
        <v>572</v>
      </c>
      <c r="C151" s="22" t="s">
        <v>826</v>
      </c>
      <c r="D151" s="23" t="s">
        <v>827</v>
      </c>
      <c r="E151" s="24">
        <v>2</v>
      </c>
      <c r="F151" s="25" t="s">
        <v>100</v>
      </c>
    </row>
    <row r="152" spans="1:6" ht="9.75">
      <c r="A152" s="20">
        <v>85</v>
      </c>
      <c r="B152" s="21" t="s">
        <v>62</v>
      </c>
      <c r="C152" s="22" t="s">
        <v>828</v>
      </c>
      <c r="D152" s="23" t="s">
        <v>829</v>
      </c>
      <c r="E152" s="24">
        <v>2</v>
      </c>
      <c r="F152" s="25" t="s">
        <v>100</v>
      </c>
    </row>
    <row r="153" spans="1:6" ht="9.75">
      <c r="A153" s="20">
        <v>86</v>
      </c>
      <c r="B153" s="21" t="s">
        <v>572</v>
      </c>
      <c r="C153" s="22" t="s">
        <v>621</v>
      </c>
      <c r="D153" s="23" t="s">
        <v>622</v>
      </c>
      <c r="E153" s="24">
        <v>2</v>
      </c>
      <c r="F153" s="25" t="s">
        <v>100</v>
      </c>
    </row>
    <row r="154" spans="1:6" ht="9.75">
      <c r="A154" s="20">
        <v>87</v>
      </c>
      <c r="B154" s="21" t="s">
        <v>62</v>
      </c>
      <c r="C154" s="22" t="s">
        <v>830</v>
      </c>
      <c r="D154" s="23" t="s">
        <v>831</v>
      </c>
      <c r="E154" s="24">
        <v>1</v>
      </c>
      <c r="F154" s="25" t="s">
        <v>100</v>
      </c>
    </row>
    <row r="155" spans="1:6" ht="20.25">
      <c r="A155" s="20">
        <v>88</v>
      </c>
      <c r="B155" s="21" t="s">
        <v>62</v>
      </c>
      <c r="C155" s="22" t="s">
        <v>627</v>
      </c>
      <c r="D155" s="23" t="s">
        <v>628</v>
      </c>
      <c r="E155" s="24">
        <v>1</v>
      </c>
      <c r="F155" s="25" t="s">
        <v>100</v>
      </c>
    </row>
    <row r="156" spans="1:6" ht="9.75">
      <c r="A156" s="20">
        <v>89</v>
      </c>
      <c r="B156" s="21" t="s">
        <v>572</v>
      </c>
      <c r="C156" s="22" t="s">
        <v>629</v>
      </c>
      <c r="D156" s="23" t="s">
        <v>630</v>
      </c>
      <c r="E156" s="24">
        <v>2</v>
      </c>
      <c r="F156" s="25" t="s">
        <v>100</v>
      </c>
    </row>
    <row r="157" spans="1:6" ht="9.75">
      <c r="A157" s="20">
        <v>90</v>
      </c>
      <c r="B157" s="21" t="s">
        <v>62</v>
      </c>
      <c r="C157" s="22" t="s">
        <v>631</v>
      </c>
      <c r="D157" s="23" t="s">
        <v>632</v>
      </c>
      <c r="E157" s="24">
        <v>2</v>
      </c>
      <c r="F157" s="25" t="s">
        <v>100</v>
      </c>
    </row>
    <row r="158" spans="1:6" ht="9.75">
      <c r="A158" s="20">
        <v>91</v>
      </c>
      <c r="B158" s="21" t="s">
        <v>572</v>
      </c>
      <c r="C158" s="22" t="s">
        <v>635</v>
      </c>
      <c r="D158" s="23" t="s">
        <v>636</v>
      </c>
      <c r="E158" s="24">
        <v>2</v>
      </c>
      <c r="F158" s="25" t="s">
        <v>100</v>
      </c>
    </row>
    <row r="159" spans="1:6" ht="9.75">
      <c r="A159" s="20">
        <v>92</v>
      </c>
      <c r="B159" s="21" t="s">
        <v>62</v>
      </c>
      <c r="C159" s="22" t="s">
        <v>639</v>
      </c>
      <c r="D159" s="23" t="s">
        <v>640</v>
      </c>
      <c r="E159" s="24">
        <v>2</v>
      </c>
      <c r="F159" s="25" t="s">
        <v>100</v>
      </c>
    </row>
    <row r="160" spans="1:6" ht="9.75">
      <c r="A160" s="20">
        <v>93</v>
      </c>
      <c r="B160" s="21" t="s">
        <v>572</v>
      </c>
      <c r="C160" s="22" t="s">
        <v>641</v>
      </c>
      <c r="D160" s="23" t="s">
        <v>832</v>
      </c>
      <c r="E160" s="24">
        <v>1</v>
      </c>
      <c r="F160" s="25" t="s">
        <v>100</v>
      </c>
    </row>
    <row r="161" spans="1:6" ht="9.75">
      <c r="A161" s="20">
        <v>94</v>
      </c>
      <c r="B161" s="21" t="s">
        <v>62</v>
      </c>
      <c r="C161" s="22" t="s">
        <v>643</v>
      </c>
      <c r="D161" s="23" t="s">
        <v>833</v>
      </c>
      <c r="E161" s="24">
        <v>1</v>
      </c>
      <c r="F161" s="25" t="s">
        <v>100</v>
      </c>
    </row>
    <row r="162" spans="1:6" ht="9.75">
      <c r="A162" s="20">
        <v>95</v>
      </c>
      <c r="B162" s="21" t="s">
        <v>572</v>
      </c>
      <c r="C162" s="22" t="s">
        <v>645</v>
      </c>
      <c r="D162" s="23" t="s">
        <v>646</v>
      </c>
      <c r="E162" s="24">
        <v>6</v>
      </c>
      <c r="F162" s="25" t="s">
        <v>100</v>
      </c>
    </row>
    <row r="163" spans="1:6" ht="20.25">
      <c r="A163" s="20">
        <v>96</v>
      </c>
      <c r="B163" s="21" t="s">
        <v>572</v>
      </c>
      <c r="C163" s="22" t="s">
        <v>653</v>
      </c>
      <c r="D163" s="23" t="s">
        <v>654</v>
      </c>
      <c r="E163" s="24">
        <v>6</v>
      </c>
      <c r="F163" s="25" t="s">
        <v>100</v>
      </c>
    </row>
    <row r="164" spans="1:6" ht="9.75">
      <c r="A164" s="20">
        <v>97</v>
      </c>
      <c r="B164" s="21" t="s">
        <v>62</v>
      </c>
      <c r="C164" s="22" t="s">
        <v>834</v>
      </c>
      <c r="D164" s="23" t="s">
        <v>835</v>
      </c>
      <c r="E164" s="24">
        <v>6</v>
      </c>
      <c r="F164" s="25" t="s">
        <v>100</v>
      </c>
    </row>
    <row r="165" spans="1:6" ht="9.75">
      <c r="A165" s="20">
        <v>98</v>
      </c>
      <c r="B165" s="21" t="s">
        <v>572</v>
      </c>
      <c r="C165" s="22" t="s">
        <v>709</v>
      </c>
      <c r="D165" s="23" t="s">
        <v>710</v>
      </c>
      <c r="E165" s="24">
        <v>10</v>
      </c>
      <c r="F165" s="25" t="s">
        <v>151</v>
      </c>
    </row>
    <row r="166" spans="1:6" ht="9.75">
      <c r="A166" s="20">
        <v>99</v>
      </c>
      <c r="B166" s="21" t="s">
        <v>62</v>
      </c>
      <c r="C166" s="22" t="s">
        <v>711</v>
      </c>
      <c r="D166" s="23" t="s">
        <v>712</v>
      </c>
      <c r="E166" s="24">
        <v>10.5</v>
      </c>
      <c r="F166" s="25" t="s">
        <v>151</v>
      </c>
    </row>
    <row r="167" spans="1:6" ht="9.75">
      <c r="A167" s="20">
        <v>100</v>
      </c>
      <c r="B167" s="21" t="s">
        <v>572</v>
      </c>
      <c r="C167" s="22" t="s">
        <v>719</v>
      </c>
      <c r="D167" s="23" t="s">
        <v>720</v>
      </c>
      <c r="E167" s="24">
        <v>45</v>
      </c>
      <c r="F167" s="25" t="s">
        <v>151</v>
      </c>
    </row>
    <row r="168" spans="1:6" ht="9.75">
      <c r="A168" s="20">
        <v>101</v>
      </c>
      <c r="B168" s="21" t="s">
        <v>62</v>
      </c>
      <c r="C168" s="22" t="s">
        <v>721</v>
      </c>
      <c r="D168" s="23" t="s">
        <v>722</v>
      </c>
      <c r="E168" s="24">
        <v>47.25</v>
      </c>
      <c r="F168" s="25" t="s">
        <v>151</v>
      </c>
    </row>
    <row r="169" ht="9.75">
      <c r="D169" s="23" t="s">
        <v>836</v>
      </c>
    </row>
    <row r="170" spans="1:6" ht="9.75">
      <c r="A170" s="20">
        <v>102</v>
      </c>
      <c r="B170" s="21" t="s">
        <v>572</v>
      </c>
      <c r="C170" s="22" t="s">
        <v>837</v>
      </c>
      <c r="D170" s="23" t="s">
        <v>838</v>
      </c>
      <c r="E170" s="24">
        <v>60</v>
      </c>
      <c r="F170" s="25" t="s">
        <v>151</v>
      </c>
    </row>
    <row r="171" spans="1:6" ht="9.75">
      <c r="A171" s="20">
        <v>103</v>
      </c>
      <c r="B171" s="21" t="s">
        <v>62</v>
      </c>
      <c r="C171" s="22" t="s">
        <v>839</v>
      </c>
      <c r="D171" s="23" t="s">
        <v>840</v>
      </c>
      <c r="E171" s="24">
        <v>63</v>
      </c>
      <c r="F171" s="25" t="s">
        <v>151</v>
      </c>
    </row>
    <row r="172" spans="1:6" ht="9.75">
      <c r="A172" s="20">
        <v>104</v>
      </c>
      <c r="B172" s="21" t="s">
        <v>572</v>
      </c>
      <c r="C172" s="22" t="s">
        <v>727</v>
      </c>
      <c r="D172" s="23" t="s">
        <v>728</v>
      </c>
      <c r="E172" s="24">
        <v>10</v>
      </c>
      <c r="F172" s="25" t="s">
        <v>729</v>
      </c>
    </row>
    <row r="173" spans="1:6" ht="9.75">
      <c r="A173" s="20">
        <v>105</v>
      </c>
      <c r="B173" s="21" t="s">
        <v>62</v>
      </c>
      <c r="C173" s="22" t="s">
        <v>730</v>
      </c>
      <c r="D173" s="23" t="s">
        <v>731</v>
      </c>
      <c r="E173" s="24">
        <v>2</v>
      </c>
      <c r="F173" s="25" t="s">
        <v>29</v>
      </c>
    </row>
    <row r="174" spans="1:6" ht="9.75">
      <c r="A174" s="20">
        <v>106</v>
      </c>
      <c r="B174" s="21" t="s">
        <v>62</v>
      </c>
      <c r="C174" s="22" t="s">
        <v>732</v>
      </c>
      <c r="D174" s="23" t="s">
        <v>733</v>
      </c>
      <c r="E174" s="24">
        <v>2</v>
      </c>
      <c r="F174" s="25" t="s">
        <v>29</v>
      </c>
    </row>
    <row r="175" spans="1:6" ht="9.75">
      <c r="A175" s="20">
        <v>107</v>
      </c>
      <c r="B175" s="21" t="s">
        <v>62</v>
      </c>
      <c r="C175" s="22" t="s">
        <v>734</v>
      </c>
      <c r="D175" s="23" t="s">
        <v>735</v>
      </c>
      <c r="E175" s="24">
        <v>2</v>
      </c>
      <c r="F175" s="25" t="s">
        <v>29</v>
      </c>
    </row>
    <row r="176" spans="1:8" ht="9.75">
      <c r="A176" s="74"/>
      <c r="B176" s="75"/>
      <c r="C176" s="76"/>
      <c r="D176" s="53" t="s">
        <v>736</v>
      </c>
      <c r="E176" s="54"/>
      <c r="F176" s="55"/>
      <c r="G176" s="54"/>
      <c r="H176" s="54">
        <f>SUM(H136:H175)</f>
        <v>0</v>
      </c>
    </row>
    <row r="178" ht="9.75">
      <c r="B178" s="22" t="s">
        <v>841</v>
      </c>
    </row>
    <row r="179" spans="1:6" ht="9.75">
      <c r="A179" s="20">
        <v>108</v>
      </c>
      <c r="B179" s="21" t="s">
        <v>842</v>
      </c>
      <c r="C179" s="22" t="s">
        <v>843</v>
      </c>
      <c r="D179" s="23" t="s">
        <v>844</v>
      </c>
      <c r="E179" s="24">
        <v>3541.2</v>
      </c>
      <c r="F179" s="25" t="s">
        <v>662</v>
      </c>
    </row>
    <row r="180" spans="1:6" ht="20.25">
      <c r="A180" s="20">
        <v>109</v>
      </c>
      <c r="B180" s="21" t="s">
        <v>62</v>
      </c>
      <c r="C180" s="22" t="s">
        <v>845</v>
      </c>
      <c r="D180" s="23" t="s">
        <v>846</v>
      </c>
      <c r="E180" s="24">
        <v>3541.2</v>
      </c>
      <c r="F180" s="25" t="s">
        <v>662</v>
      </c>
    </row>
    <row r="181" spans="1:8" ht="9.75">
      <c r="A181" s="74"/>
      <c r="B181" s="75"/>
      <c r="C181" s="76"/>
      <c r="D181" s="53" t="s">
        <v>847</v>
      </c>
      <c r="E181" s="54"/>
      <c r="F181" s="55"/>
      <c r="G181" s="54"/>
      <c r="H181" s="54">
        <f>SUM(H178:H180)</f>
        <v>0</v>
      </c>
    </row>
    <row r="183" ht="9.75">
      <c r="B183" s="22" t="s">
        <v>848</v>
      </c>
    </row>
    <row r="184" spans="1:6" ht="9.75">
      <c r="A184" s="20">
        <v>110</v>
      </c>
      <c r="B184" s="21" t="s">
        <v>842</v>
      </c>
      <c r="C184" s="22" t="s">
        <v>849</v>
      </c>
      <c r="D184" s="23" t="s">
        <v>850</v>
      </c>
      <c r="E184" s="24">
        <v>3.541</v>
      </c>
      <c r="F184" s="25" t="s">
        <v>82</v>
      </c>
    </row>
    <row r="185" spans="1:8" ht="9.75">
      <c r="A185" s="74"/>
      <c r="B185" s="75"/>
      <c r="C185" s="76"/>
      <c r="D185" s="53" t="s">
        <v>851</v>
      </c>
      <c r="E185" s="54"/>
      <c r="F185" s="55"/>
      <c r="G185" s="54"/>
      <c r="H185" s="54">
        <f>SUM(H183:H184)</f>
        <v>0</v>
      </c>
    </row>
    <row r="187" spans="1:8" ht="9.75">
      <c r="A187" s="71"/>
      <c r="B187" s="72"/>
      <c r="C187" s="73"/>
      <c r="D187" s="48" t="s">
        <v>742</v>
      </c>
      <c r="E187" s="49"/>
      <c r="F187" s="50"/>
      <c r="G187" s="49"/>
      <c r="H187" s="49">
        <f>+H176+H181+H185</f>
        <v>0</v>
      </c>
    </row>
    <row r="189" spans="1:8" ht="13.5">
      <c r="A189" s="77"/>
      <c r="B189" s="78"/>
      <c r="C189" s="79"/>
      <c r="D189" s="80" t="s">
        <v>743</v>
      </c>
      <c r="E189" s="81"/>
      <c r="F189" s="82"/>
      <c r="G189" s="81"/>
      <c r="H189" s="81">
        <f>+H90+H134+H187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E3" sqref="E3"/>
    </sheetView>
  </sheetViews>
  <sheetFormatPr defaultColWidth="9.140625" defaultRowHeight="12" customHeight="1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12" width="9.140625" style="25" customWidth="1"/>
    <col min="13" max="234" width="9.140625" style="2" customWidth="1"/>
    <col min="235" max="235" width="6.7109375" style="2" customWidth="1"/>
    <col min="236" max="236" width="3.7109375" style="2" customWidth="1"/>
    <col min="237" max="237" width="13.00390625" style="2" customWidth="1"/>
    <col min="238" max="238" width="35.7109375" style="2" customWidth="1"/>
    <col min="239" max="239" width="10.7109375" style="2" customWidth="1"/>
    <col min="240" max="240" width="5.28125" style="2" customWidth="1"/>
    <col min="241" max="241" width="8.7109375" style="2" customWidth="1"/>
    <col min="242" max="243" width="8.8515625" style="2" customWidth="1"/>
    <col min="244" max="244" width="9.7109375" style="2" customWidth="1"/>
    <col min="245" max="248" width="8.8515625" style="2" customWidth="1"/>
    <col min="249" max="249" width="3.57421875" style="2" customWidth="1"/>
    <col min="250" max="16384" width="8.8515625" style="2" customWidth="1"/>
  </cols>
  <sheetData>
    <row r="1" spans="1:12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2"/>
      <c r="J1" s="2"/>
      <c r="K1" s="2"/>
      <c r="L1" s="2"/>
    </row>
    <row r="2" spans="1:12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2"/>
      <c r="J2" s="2"/>
      <c r="K2" s="2"/>
      <c r="L2" s="2"/>
    </row>
    <row r="3" spans="1:12" ht="9.75">
      <c r="A3" s="1" t="s">
        <v>744</v>
      </c>
      <c r="B3" s="2"/>
      <c r="C3" s="2"/>
      <c r="D3" s="2"/>
      <c r="E3" s="1" t="s">
        <v>1241</v>
      </c>
      <c r="F3" s="2"/>
      <c r="G3" s="3"/>
      <c r="H3" s="3"/>
      <c r="I3" s="2"/>
      <c r="J3" s="2"/>
      <c r="K3" s="2"/>
      <c r="L3" s="2"/>
    </row>
    <row r="4" spans="1:12" ht="9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9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.75">
      <c r="A6" s="1" t="s">
        <v>852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9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>
      <c r="A8" s="2"/>
      <c r="B8" s="9"/>
      <c r="C8" s="10"/>
      <c r="D8" s="11" t="s">
        <v>1144</v>
      </c>
      <c r="E8" s="5"/>
      <c r="F8" s="2"/>
      <c r="G8" s="3"/>
      <c r="H8" s="3"/>
      <c r="I8" s="2"/>
      <c r="J8" s="2"/>
      <c r="K8" s="2"/>
      <c r="L8" s="2"/>
    </row>
    <row r="9" spans="1:12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  <c r="K9" s="2"/>
      <c r="L9" s="2"/>
    </row>
    <row r="10" spans="1:12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  <c r="K10" s="2"/>
      <c r="L10" s="2"/>
    </row>
    <row r="11" ht="9.75"/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853</v>
      </c>
      <c r="C14" s="22" t="s">
        <v>854</v>
      </c>
      <c r="D14" s="23" t="s">
        <v>855</v>
      </c>
      <c r="E14" s="24">
        <v>0.048</v>
      </c>
      <c r="F14" s="25" t="s">
        <v>856</v>
      </c>
    </row>
    <row r="15" ht="9.75">
      <c r="D15" s="23" t="s">
        <v>857</v>
      </c>
    </row>
    <row r="16" spans="1:6" ht="9.75">
      <c r="A16" s="20">
        <v>2</v>
      </c>
      <c r="B16" s="21" t="s">
        <v>32</v>
      </c>
      <c r="C16" s="22" t="s">
        <v>858</v>
      </c>
      <c r="D16" s="23" t="s">
        <v>859</v>
      </c>
      <c r="E16" s="24">
        <v>57.5</v>
      </c>
      <c r="F16" s="25" t="s">
        <v>35</v>
      </c>
    </row>
    <row r="17" ht="9.75">
      <c r="D17" s="23" t="s">
        <v>860</v>
      </c>
    </row>
    <row r="18" spans="1:6" ht="9.75">
      <c r="A18" s="20">
        <v>3</v>
      </c>
      <c r="B18" s="21" t="s">
        <v>32</v>
      </c>
      <c r="C18" s="22" t="s">
        <v>861</v>
      </c>
      <c r="D18" s="23" t="s">
        <v>862</v>
      </c>
      <c r="E18" s="24">
        <v>17.3</v>
      </c>
      <c r="F18" s="25" t="s">
        <v>35</v>
      </c>
    </row>
    <row r="19" ht="9.75">
      <c r="D19" s="23" t="s">
        <v>863</v>
      </c>
    </row>
    <row r="20" spans="1:6" ht="9.75">
      <c r="A20" s="20">
        <v>4</v>
      </c>
      <c r="B20" s="21" t="s">
        <v>32</v>
      </c>
      <c r="C20" s="22" t="s">
        <v>43</v>
      </c>
      <c r="D20" s="23" t="s">
        <v>864</v>
      </c>
      <c r="E20" s="24">
        <v>34.6</v>
      </c>
      <c r="F20" s="25" t="s">
        <v>35</v>
      </c>
    </row>
    <row r="21" ht="9.75">
      <c r="D21" s="23" t="s">
        <v>865</v>
      </c>
    </row>
    <row r="22" spans="1:6" ht="9.75">
      <c r="A22" s="20">
        <v>5</v>
      </c>
      <c r="B22" s="21" t="s">
        <v>32</v>
      </c>
      <c r="C22" s="22" t="s">
        <v>47</v>
      </c>
      <c r="D22" s="23" t="s">
        <v>48</v>
      </c>
      <c r="E22" s="24">
        <v>10.4</v>
      </c>
      <c r="F22" s="25" t="s">
        <v>35</v>
      </c>
    </row>
    <row r="23" ht="9.75">
      <c r="D23" s="23" t="s">
        <v>866</v>
      </c>
    </row>
    <row r="24" spans="1:6" ht="20.25">
      <c r="A24" s="20">
        <v>6</v>
      </c>
      <c r="B24" s="21" t="s">
        <v>32</v>
      </c>
      <c r="C24" s="22" t="s">
        <v>867</v>
      </c>
      <c r="D24" s="23" t="s">
        <v>868</v>
      </c>
      <c r="E24" s="24">
        <v>46.05</v>
      </c>
      <c r="F24" s="25" t="s">
        <v>35</v>
      </c>
    </row>
    <row r="25" ht="9.75">
      <c r="D25" s="23" t="s">
        <v>869</v>
      </c>
    </row>
    <row r="26" spans="1:6" ht="20.25">
      <c r="A26" s="20">
        <v>7</v>
      </c>
      <c r="B26" s="21" t="s">
        <v>32</v>
      </c>
      <c r="C26" s="22" t="s">
        <v>54</v>
      </c>
      <c r="D26" s="23" t="s">
        <v>870</v>
      </c>
      <c r="E26" s="24">
        <v>47.1</v>
      </c>
      <c r="F26" s="25" t="s">
        <v>35</v>
      </c>
    </row>
    <row r="27" ht="9.75">
      <c r="D27" s="23" t="s">
        <v>871</v>
      </c>
    </row>
    <row r="28" spans="1:6" ht="9.75">
      <c r="A28" s="20">
        <v>8</v>
      </c>
      <c r="B28" s="21" t="s">
        <v>32</v>
      </c>
      <c r="C28" s="22" t="s">
        <v>55</v>
      </c>
      <c r="D28" s="23" t="s">
        <v>56</v>
      </c>
      <c r="E28" s="24">
        <v>47.1</v>
      </c>
      <c r="F28" s="25" t="s">
        <v>35</v>
      </c>
    </row>
    <row r="29" spans="1:6" ht="9.75">
      <c r="A29" s="20">
        <v>9</v>
      </c>
      <c r="B29" s="21" t="s">
        <v>32</v>
      </c>
      <c r="C29" s="22" t="s">
        <v>57</v>
      </c>
      <c r="D29" s="23" t="s">
        <v>58</v>
      </c>
      <c r="E29" s="24">
        <v>47.1</v>
      </c>
      <c r="F29" s="25" t="s">
        <v>35</v>
      </c>
    </row>
    <row r="30" spans="1:6" ht="9.75">
      <c r="A30" s="20">
        <v>10</v>
      </c>
      <c r="B30" s="21" t="s">
        <v>32</v>
      </c>
      <c r="C30" s="22" t="s">
        <v>872</v>
      </c>
      <c r="D30" s="23" t="s">
        <v>873</v>
      </c>
      <c r="E30" s="24">
        <v>45.1</v>
      </c>
      <c r="F30" s="25" t="s">
        <v>35</v>
      </c>
    </row>
    <row r="31" ht="9.75">
      <c r="D31" s="23" t="s">
        <v>874</v>
      </c>
    </row>
    <row r="32" spans="1:6" ht="9.75">
      <c r="A32" s="20">
        <v>11</v>
      </c>
      <c r="B32" s="21" t="s">
        <v>37</v>
      </c>
      <c r="C32" s="22" t="s">
        <v>875</v>
      </c>
      <c r="D32" s="23" t="s">
        <v>876</v>
      </c>
      <c r="E32" s="24">
        <v>8.7</v>
      </c>
      <c r="F32" s="25" t="s">
        <v>35</v>
      </c>
    </row>
    <row r="33" ht="9.75">
      <c r="D33" s="23" t="s">
        <v>877</v>
      </c>
    </row>
    <row r="34" spans="1:6" ht="9.75">
      <c r="A34" s="20">
        <v>12</v>
      </c>
      <c r="B34" s="21" t="s">
        <v>37</v>
      </c>
      <c r="C34" s="22" t="s">
        <v>878</v>
      </c>
      <c r="D34" s="23" t="s">
        <v>879</v>
      </c>
      <c r="E34" s="24">
        <v>8.7</v>
      </c>
      <c r="F34" s="25" t="s">
        <v>35</v>
      </c>
    </row>
    <row r="35" spans="1:6" ht="9.75">
      <c r="A35" s="20">
        <v>13</v>
      </c>
      <c r="B35" s="21" t="s">
        <v>62</v>
      </c>
      <c r="C35" s="22" t="s">
        <v>880</v>
      </c>
      <c r="D35" s="23" t="s">
        <v>881</v>
      </c>
      <c r="E35" s="24">
        <v>8.7</v>
      </c>
      <c r="F35" s="25" t="s">
        <v>35</v>
      </c>
    </row>
    <row r="36" spans="1:8" ht="9.75">
      <c r="A36" s="74"/>
      <c r="B36" s="75"/>
      <c r="C36" s="76"/>
      <c r="D36" s="53" t="s">
        <v>69</v>
      </c>
      <c r="E36" s="54"/>
      <c r="F36" s="55"/>
      <c r="G36" s="54"/>
      <c r="H36" s="54">
        <f>SUM(H12:H35)</f>
        <v>0</v>
      </c>
    </row>
    <row r="37" ht="9.75"/>
    <row r="38" ht="9.75">
      <c r="B38" s="22" t="s">
        <v>118</v>
      </c>
    </row>
    <row r="39" spans="1:6" ht="20.25">
      <c r="A39" s="20">
        <v>14</v>
      </c>
      <c r="B39" s="21" t="s">
        <v>853</v>
      </c>
      <c r="C39" s="22" t="s">
        <v>882</v>
      </c>
      <c r="D39" s="23" t="s">
        <v>883</v>
      </c>
      <c r="E39" s="24">
        <v>6.9</v>
      </c>
      <c r="F39" s="25" t="s">
        <v>35</v>
      </c>
    </row>
    <row r="40" ht="9.75">
      <c r="D40" s="23" t="s">
        <v>884</v>
      </c>
    </row>
    <row r="41" ht="9.75">
      <c r="D41" s="23" t="s">
        <v>885</v>
      </c>
    </row>
    <row r="42" spans="1:6" ht="20.25">
      <c r="A42" s="20">
        <v>15</v>
      </c>
      <c r="B42" s="21" t="s">
        <v>853</v>
      </c>
      <c r="C42" s="22" t="s">
        <v>886</v>
      </c>
      <c r="D42" s="23" t="s">
        <v>887</v>
      </c>
      <c r="E42" s="24">
        <v>2.6</v>
      </c>
      <c r="F42" s="25" t="s">
        <v>35</v>
      </c>
    </row>
    <row r="43" ht="9.75">
      <c r="D43" s="23" t="s">
        <v>888</v>
      </c>
    </row>
    <row r="44" spans="1:8" ht="9.75">
      <c r="A44" s="74"/>
      <c r="B44" s="75"/>
      <c r="C44" s="76"/>
      <c r="D44" s="53" t="s">
        <v>130</v>
      </c>
      <c r="E44" s="54"/>
      <c r="F44" s="55"/>
      <c r="G44" s="54"/>
      <c r="H44" s="54">
        <f>SUM(H38:H43)</f>
        <v>0</v>
      </c>
    </row>
    <row r="45" ht="9.75"/>
    <row r="46" ht="9.75">
      <c r="B46" s="22" t="s">
        <v>889</v>
      </c>
    </row>
    <row r="47" spans="1:6" ht="20.25">
      <c r="A47" s="20">
        <v>16</v>
      </c>
      <c r="B47" s="21" t="s">
        <v>853</v>
      </c>
      <c r="C47" s="22" t="s">
        <v>890</v>
      </c>
      <c r="D47" s="23" t="s">
        <v>891</v>
      </c>
      <c r="E47" s="24">
        <v>48</v>
      </c>
      <c r="F47" s="25" t="s">
        <v>151</v>
      </c>
    </row>
    <row r="48" spans="1:6" ht="9.75">
      <c r="A48" s="20">
        <v>17</v>
      </c>
      <c r="B48" s="21" t="s">
        <v>62</v>
      </c>
      <c r="C48" s="22" t="s">
        <v>892</v>
      </c>
      <c r="D48" s="23" t="s">
        <v>893</v>
      </c>
      <c r="E48" s="24">
        <v>10</v>
      </c>
      <c r="F48" s="25" t="s">
        <v>100</v>
      </c>
    </row>
    <row r="49" ht="9.75">
      <c r="D49" s="23" t="s">
        <v>894</v>
      </c>
    </row>
    <row r="50" spans="1:6" ht="20.25">
      <c r="A50" s="20">
        <v>18</v>
      </c>
      <c r="B50" s="21" t="s">
        <v>853</v>
      </c>
      <c r="C50" s="22" t="s">
        <v>895</v>
      </c>
      <c r="D50" s="23" t="s">
        <v>896</v>
      </c>
      <c r="E50" s="24">
        <v>7</v>
      </c>
      <c r="F50" s="25" t="s">
        <v>100</v>
      </c>
    </row>
    <row r="51" spans="1:6" ht="9.75">
      <c r="A51" s="20">
        <v>19</v>
      </c>
      <c r="B51" s="21" t="s">
        <v>62</v>
      </c>
      <c r="C51" s="22" t="s">
        <v>897</v>
      </c>
      <c r="D51" s="23" t="s">
        <v>898</v>
      </c>
      <c r="E51" s="24">
        <v>7</v>
      </c>
      <c r="F51" s="25" t="s">
        <v>100</v>
      </c>
    </row>
    <row r="52" spans="1:6" ht="9.75">
      <c r="A52" s="20">
        <v>20</v>
      </c>
      <c r="B52" s="21" t="s">
        <v>853</v>
      </c>
      <c r="C52" s="22" t="s">
        <v>899</v>
      </c>
      <c r="D52" s="23" t="s">
        <v>900</v>
      </c>
      <c r="E52" s="24">
        <v>48</v>
      </c>
      <c r="F52" s="25" t="s">
        <v>151</v>
      </c>
    </row>
    <row r="53" spans="1:6" ht="9.75">
      <c r="A53" s="20">
        <v>21</v>
      </c>
      <c r="B53" s="21" t="s">
        <v>853</v>
      </c>
      <c r="C53" s="22" t="s">
        <v>901</v>
      </c>
      <c r="D53" s="23" t="s">
        <v>902</v>
      </c>
      <c r="E53" s="24">
        <v>1</v>
      </c>
      <c r="F53" s="25" t="s">
        <v>100</v>
      </c>
    </row>
    <row r="54" spans="1:6" ht="9.75">
      <c r="A54" s="20">
        <v>22</v>
      </c>
      <c r="B54" s="21" t="s">
        <v>62</v>
      </c>
      <c r="C54" s="22" t="s">
        <v>903</v>
      </c>
      <c r="D54" s="23" t="s">
        <v>904</v>
      </c>
      <c r="E54" s="24">
        <v>1</v>
      </c>
      <c r="F54" s="25" t="s">
        <v>100</v>
      </c>
    </row>
    <row r="55" spans="1:6" ht="20.25">
      <c r="A55" s="20">
        <v>23</v>
      </c>
      <c r="B55" s="21" t="s">
        <v>853</v>
      </c>
      <c r="C55" s="22" t="s">
        <v>905</v>
      </c>
      <c r="D55" s="23" t="s">
        <v>906</v>
      </c>
      <c r="E55" s="24">
        <v>3</v>
      </c>
      <c r="F55" s="25" t="s">
        <v>100</v>
      </c>
    </row>
    <row r="56" spans="1:6" ht="9.75">
      <c r="A56" s="20">
        <v>24</v>
      </c>
      <c r="B56" s="21" t="s">
        <v>62</v>
      </c>
      <c r="C56" s="22" t="s">
        <v>907</v>
      </c>
      <c r="D56" s="23" t="s">
        <v>908</v>
      </c>
      <c r="E56" s="24">
        <v>2</v>
      </c>
      <c r="F56" s="25" t="s">
        <v>100</v>
      </c>
    </row>
    <row r="57" spans="1:6" ht="9.75">
      <c r="A57" s="20">
        <v>25</v>
      </c>
      <c r="B57" s="21" t="s">
        <v>62</v>
      </c>
      <c r="C57" s="22" t="s">
        <v>909</v>
      </c>
      <c r="D57" s="23" t="s">
        <v>910</v>
      </c>
      <c r="E57" s="24">
        <v>1</v>
      </c>
      <c r="F57" s="25" t="s">
        <v>100</v>
      </c>
    </row>
    <row r="58" spans="1:6" ht="9.75">
      <c r="A58" s="20">
        <v>26</v>
      </c>
      <c r="B58" s="21" t="s">
        <v>853</v>
      </c>
      <c r="C58" s="22" t="s">
        <v>911</v>
      </c>
      <c r="D58" s="23" t="s">
        <v>912</v>
      </c>
      <c r="E58" s="24">
        <v>3</v>
      </c>
      <c r="F58" s="25" t="s">
        <v>100</v>
      </c>
    </row>
    <row r="59" spans="1:6" ht="9.75">
      <c r="A59" s="20">
        <v>27</v>
      </c>
      <c r="B59" s="21" t="s">
        <v>62</v>
      </c>
      <c r="C59" s="22" t="s">
        <v>913</v>
      </c>
      <c r="D59" s="23" t="s">
        <v>914</v>
      </c>
      <c r="E59" s="24">
        <v>3</v>
      </c>
      <c r="F59" s="25" t="s">
        <v>100</v>
      </c>
    </row>
    <row r="60" spans="1:6" ht="9.75">
      <c r="A60" s="20">
        <v>28</v>
      </c>
      <c r="B60" s="21" t="s">
        <v>853</v>
      </c>
      <c r="C60" s="22" t="s">
        <v>915</v>
      </c>
      <c r="D60" s="23" t="s">
        <v>916</v>
      </c>
      <c r="E60" s="24">
        <v>4</v>
      </c>
      <c r="F60" s="25" t="s">
        <v>100</v>
      </c>
    </row>
    <row r="61" spans="1:6" ht="9.75">
      <c r="A61" s="20">
        <v>29</v>
      </c>
      <c r="B61" s="21" t="s">
        <v>62</v>
      </c>
      <c r="C61" s="22" t="s">
        <v>917</v>
      </c>
      <c r="D61" s="23" t="s">
        <v>918</v>
      </c>
      <c r="E61" s="24">
        <v>4</v>
      </c>
      <c r="F61" s="25" t="s">
        <v>100</v>
      </c>
    </row>
    <row r="62" spans="1:6" ht="9.75">
      <c r="A62" s="20">
        <v>30</v>
      </c>
      <c r="B62" s="21" t="s">
        <v>853</v>
      </c>
      <c r="C62" s="22" t="s">
        <v>919</v>
      </c>
      <c r="D62" s="23" t="s">
        <v>920</v>
      </c>
      <c r="E62" s="24">
        <v>0.7</v>
      </c>
      <c r="F62" s="25" t="s">
        <v>35</v>
      </c>
    </row>
    <row r="63" ht="9.75">
      <c r="D63" s="23" t="s">
        <v>921</v>
      </c>
    </row>
    <row r="64" spans="1:8" ht="9.75">
      <c r="A64" s="74"/>
      <c r="B64" s="75"/>
      <c r="C64" s="76"/>
      <c r="D64" s="53" t="s">
        <v>922</v>
      </c>
      <c r="E64" s="54"/>
      <c r="F64" s="55"/>
      <c r="G64" s="54"/>
      <c r="H64" s="54">
        <f>SUM(H46:H63)</f>
        <v>0</v>
      </c>
    </row>
    <row r="65" ht="9.75"/>
    <row r="66" ht="9.75">
      <c r="B66" s="22" t="s">
        <v>198</v>
      </c>
    </row>
    <row r="67" spans="1:6" ht="20.25">
      <c r="A67" s="20">
        <v>31</v>
      </c>
      <c r="B67" s="21" t="s">
        <v>210</v>
      </c>
      <c r="C67" s="22" t="s">
        <v>923</v>
      </c>
      <c r="D67" s="23" t="s">
        <v>924</v>
      </c>
      <c r="E67" s="24">
        <v>15</v>
      </c>
      <c r="F67" s="25" t="s">
        <v>925</v>
      </c>
    </row>
    <row r="68" spans="1:6" ht="20.25">
      <c r="A68" s="20">
        <v>32</v>
      </c>
      <c r="B68" s="21" t="s">
        <v>853</v>
      </c>
      <c r="C68" s="22" t="s">
        <v>926</v>
      </c>
      <c r="D68" s="23" t="s">
        <v>927</v>
      </c>
      <c r="E68" s="24">
        <v>37.987</v>
      </c>
      <c r="F68" s="25" t="s">
        <v>82</v>
      </c>
    </row>
    <row r="69" spans="1:8" ht="9.75">
      <c r="A69" s="74"/>
      <c r="B69" s="75"/>
      <c r="C69" s="76"/>
      <c r="D69" s="53" t="s">
        <v>223</v>
      </c>
      <c r="E69" s="54"/>
      <c r="F69" s="55"/>
      <c r="G69" s="54"/>
      <c r="H69" s="54">
        <f>SUM(H66:H68)</f>
        <v>0</v>
      </c>
    </row>
    <row r="70" ht="9.75"/>
    <row r="71" spans="1:8" ht="9.75">
      <c r="A71" s="68"/>
      <c r="B71" s="69"/>
      <c r="C71" s="70"/>
      <c r="D71" s="65" t="s">
        <v>224</v>
      </c>
      <c r="E71" s="49"/>
      <c r="F71" s="66"/>
      <c r="G71" s="67"/>
      <c r="H71" s="49">
        <f>+H36+H44+H64+H69</f>
        <v>0</v>
      </c>
    </row>
    <row r="72" ht="9.75"/>
    <row r="73" spans="4:8" ht="13.5">
      <c r="D73" s="80" t="s">
        <v>743</v>
      </c>
      <c r="E73" s="81"/>
      <c r="F73" s="88"/>
      <c r="G73" s="87"/>
      <c r="H73" s="81">
        <f>+H38+H46+H66+H71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E3" sqref="E3"/>
    </sheetView>
  </sheetViews>
  <sheetFormatPr defaultColWidth="0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9" width="9.7109375" style="26" hidden="1" customWidth="1"/>
    <col min="10" max="10" width="9.7109375" style="26" customWidth="1"/>
    <col min="11" max="11" width="7.421875" style="27" hidden="1" customWidth="1"/>
    <col min="12" max="12" width="8.28125" style="27" hidden="1" customWidth="1"/>
    <col min="13" max="13" width="9.140625" style="24" hidden="1" customWidth="1"/>
    <col min="14" max="14" width="7.00390625" style="24" hidden="1" customWidth="1"/>
    <col min="15" max="234" width="9.140625" style="2" customWidth="1"/>
    <col min="235" max="235" width="6.7109375" style="2" customWidth="1"/>
    <col min="236" max="236" width="3.7109375" style="2" customWidth="1"/>
    <col min="237" max="237" width="13.00390625" style="2" customWidth="1"/>
    <col min="238" max="238" width="35.7109375" style="2" customWidth="1"/>
    <col min="239" max="239" width="10.7109375" style="2" customWidth="1"/>
    <col min="240" max="240" width="5.28125" style="2" customWidth="1"/>
    <col min="241" max="241" width="8.7109375" style="2" customWidth="1"/>
    <col min="242" max="243" width="0" style="2" hidden="1" customWidth="1"/>
    <col min="244" max="244" width="9.7109375" style="2" customWidth="1"/>
    <col min="245" max="248" width="0" style="2" hidden="1" customWidth="1"/>
    <col min="249" max="249" width="3.57421875" style="2" customWidth="1"/>
    <col min="250" max="16384" width="0" style="2" hidden="1" customWidth="1"/>
  </cols>
  <sheetData>
    <row r="1" spans="1:14" ht="9.75">
      <c r="A1" s="1" t="s">
        <v>0</v>
      </c>
      <c r="B1" s="2"/>
      <c r="C1" s="2"/>
      <c r="D1" s="2"/>
      <c r="E1" s="1" t="s">
        <v>1</v>
      </c>
      <c r="F1" s="2"/>
      <c r="G1" s="3"/>
      <c r="H1" s="2"/>
      <c r="I1" s="2"/>
      <c r="J1" s="3"/>
      <c r="K1" s="4"/>
      <c r="L1" s="2"/>
      <c r="M1" s="2"/>
      <c r="N1" s="2"/>
    </row>
    <row r="2" spans="1:14" ht="9.75">
      <c r="A2" s="1" t="s">
        <v>3</v>
      </c>
      <c r="B2" s="2"/>
      <c r="C2" s="2"/>
      <c r="D2" s="2"/>
      <c r="E2" s="1" t="s">
        <v>4</v>
      </c>
      <c r="F2" s="2"/>
      <c r="G2" s="3"/>
      <c r="H2" s="7"/>
      <c r="I2" s="2"/>
      <c r="J2" s="3"/>
      <c r="K2" s="4"/>
      <c r="L2" s="2"/>
      <c r="M2" s="2"/>
      <c r="N2" s="2"/>
    </row>
    <row r="3" spans="1:14" ht="9.75">
      <c r="A3" s="1" t="s">
        <v>744</v>
      </c>
      <c r="B3" s="2"/>
      <c r="C3" s="2"/>
      <c r="D3" s="2"/>
      <c r="E3" s="1" t="s">
        <v>1241</v>
      </c>
      <c r="F3" s="2"/>
      <c r="G3" s="3"/>
      <c r="H3" s="2"/>
      <c r="I3" s="2"/>
      <c r="J3" s="3"/>
      <c r="K3" s="4"/>
      <c r="L3" s="2"/>
      <c r="M3" s="2"/>
      <c r="N3" s="2"/>
    </row>
    <row r="4" spans="1:14" ht="9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1" t="s">
        <v>928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1" t="s">
        <v>929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2"/>
      <c r="B8" s="9"/>
      <c r="C8" s="10"/>
      <c r="D8" s="11" t="s">
        <v>1144</v>
      </c>
      <c r="E8" s="5"/>
      <c r="F8" s="2"/>
      <c r="G8" s="3"/>
      <c r="H8" s="3"/>
      <c r="I8" s="3"/>
      <c r="J8" s="3"/>
      <c r="K8" s="4"/>
      <c r="L8" s="4"/>
      <c r="M8" s="5"/>
      <c r="N8" s="5"/>
    </row>
    <row r="9" spans="1:14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3" t="s">
        <v>18</v>
      </c>
      <c r="L9" s="14"/>
      <c r="M9" s="15" t="s">
        <v>19</v>
      </c>
      <c r="N9" s="14"/>
    </row>
    <row r="10" spans="1:14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 t="s">
        <v>27</v>
      </c>
      <c r="I10" s="17" t="s">
        <v>28</v>
      </c>
      <c r="J10" s="17"/>
      <c r="K10" s="17" t="s">
        <v>14</v>
      </c>
      <c r="L10" s="17" t="s">
        <v>17</v>
      </c>
      <c r="M10" s="19" t="s">
        <v>14</v>
      </c>
      <c r="N10" s="17" t="s">
        <v>17</v>
      </c>
    </row>
    <row r="12" ht="9.75">
      <c r="B12" s="29" t="s">
        <v>570</v>
      </c>
    </row>
    <row r="13" ht="9.75">
      <c r="B13" s="22" t="s">
        <v>571</v>
      </c>
    </row>
    <row r="14" spans="1:6" ht="20.25">
      <c r="A14" s="20">
        <v>1</v>
      </c>
      <c r="B14" s="21" t="s">
        <v>572</v>
      </c>
      <c r="C14" s="22" t="s">
        <v>930</v>
      </c>
      <c r="D14" s="23" t="s">
        <v>931</v>
      </c>
      <c r="E14" s="24">
        <v>6</v>
      </c>
      <c r="F14" s="25" t="s">
        <v>151</v>
      </c>
    </row>
    <row r="15" spans="1:6" ht="20.25">
      <c r="A15" s="20">
        <v>2</v>
      </c>
      <c r="B15" s="21" t="s">
        <v>62</v>
      </c>
      <c r="C15" s="22" t="s">
        <v>932</v>
      </c>
      <c r="D15" s="23" t="s">
        <v>933</v>
      </c>
      <c r="E15" s="24">
        <v>6.3</v>
      </c>
      <c r="F15" s="25" t="s">
        <v>151</v>
      </c>
    </row>
    <row r="16" spans="1:6" ht="9.75">
      <c r="A16" s="20">
        <v>3</v>
      </c>
      <c r="B16" s="21" t="s">
        <v>62</v>
      </c>
      <c r="C16" s="22" t="s">
        <v>934</v>
      </c>
      <c r="D16" s="23" t="s">
        <v>935</v>
      </c>
      <c r="E16" s="24">
        <v>4</v>
      </c>
      <c r="F16" s="25" t="s">
        <v>100</v>
      </c>
    </row>
    <row r="17" spans="1:6" ht="9.75">
      <c r="A17" s="20">
        <v>4</v>
      </c>
      <c r="B17" s="21" t="s">
        <v>62</v>
      </c>
      <c r="C17" s="22" t="s">
        <v>936</v>
      </c>
      <c r="D17" s="23" t="s">
        <v>937</v>
      </c>
      <c r="E17" s="24">
        <v>4</v>
      </c>
      <c r="F17" s="25" t="s">
        <v>100</v>
      </c>
    </row>
    <row r="18" spans="1:6" ht="20.25">
      <c r="A18" s="20">
        <v>5</v>
      </c>
      <c r="B18" s="21" t="s">
        <v>62</v>
      </c>
      <c r="C18" s="22" t="s">
        <v>938</v>
      </c>
      <c r="D18" s="23" t="s">
        <v>939</v>
      </c>
      <c r="E18" s="24">
        <v>4</v>
      </c>
      <c r="F18" s="25" t="s">
        <v>100</v>
      </c>
    </row>
    <row r="19" spans="1:6" ht="9.75">
      <c r="A19" s="20">
        <v>6</v>
      </c>
      <c r="B19" s="21" t="s">
        <v>62</v>
      </c>
      <c r="C19" s="22" t="s">
        <v>940</v>
      </c>
      <c r="D19" s="23" t="s">
        <v>941</v>
      </c>
      <c r="E19" s="24">
        <v>4</v>
      </c>
      <c r="F19" s="25" t="s">
        <v>100</v>
      </c>
    </row>
    <row r="20" spans="1:6" ht="20.25">
      <c r="A20" s="20">
        <v>7</v>
      </c>
      <c r="B20" s="21" t="s">
        <v>572</v>
      </c>
      <c r="C20" s="22" t="s">
        <v>942</v>
      </c>
      <c r="D20" s="23" t="s">
        <v>943</v>
      </c>
      <c r="E20" s="24">
        <v>7</v>
      </c>
      <c r="F20" s="25" t="s">
        <v>151</v>
      </c>
    </row>
    <row r="21" spans="1:6" ht="20.25">
      <c r="A21" s="20">
        <v>8</v>
      </c>
      <c r="B21" s="21" t="s">
        <v>62</v>
      </c>
      <c r="C21" s="22" t="s">
        <v>944</v>
      </c>
      <c r="D21" s="23" t="s">
        <v>945</v>
      </c>
      <c r="E21" s="24">
        <v>7</v>
      </c>
      <c r="F21" s="25" t="s">
        <v>151</v>
      </c>
    </row>
    <row r="22" spans="1:6" ht="20.25">
      <c r="A22" s="20">
        <v>9</v>
      </c>
      <c r="B22" s="21" t="s">
        <v>572</v>
      </c>
      <c r="C22" s="22" t="s">
        <v>946</v>
      </c>
      <c r="D22" s="23" t="s">
        <v>947</v>
      </c>
      <c r="E22" s="24">
        <v>2</v>
      </c>
      <c r="F22" s="25" t="s">
        <v>100</v>
      </c>
    </row>
    <row r="23" spans="1:6" ht="9.75">
      <c r="A23" s="20">
        <v>10</v>
      </c>
      <c r="B23" s="21" t="s">
        <v>62</v>
      </c>
      <c r="C23" s="22" t="s">
        <v>948</v>
      </c>
      <c r="D23" s="23" t="s">
        <v>949</v>
      </c>
      <c r="E23" s="24">
        <v>2</v>
      </c>
      <c r="F23" s="25" t="s">
        <v>100</v>
      </c>
    </row>
    <row r="24" spans="1:6" ht="9.75">
      <c r="A24" s="20">
        <v>11</v>
      </c>
      <c r="B24" s="21" t="s">
        <v>62</v>
      </c>
      <c r="C24" s="22" t="s">
        <v>950</v>
      </c>
      <c r="D24" s="23" t="s">
        <v>951</v>
      </c>
      <c r="E24" s="24">
        <v>2</v>
      </c>
      <c r="F24" s="25" t="s">
        <v>151</v>
      </c>
    </row>
    <row r="25" spans="1:6" ht="20.25">
      <c r="A25" s="20">
        <v>12</v>
      </c>
      <c r="B25" s="21" t="s">
        <v>572</v>
      </c>
      <c r="C25" s="22" t="s">
        <v>952</v>
      </c>
      <c r="D25" s="23" t="s">
        <v>953</v>
      </c>
      <c r="E25" s="24">
        <v>1</v>
      </c>
      <c r="F25" s="25" t="s">
        <v>100</v>
      </c>
    </row>
    <row r="26" spans="1:6" ht="9.75">
      <c r="A26" s="20">
        <v>13</v>
      </c>
      <c r="B26" s="21" t="s">
        <v>62</v>
      </c>
      <c r="C26" s="22" t="s">
        <v>954</v>
      </c>
      <c r="D26" s="23" t="s">
        <v>955</v>
      </c>
      <c r="E26" s="24">
        <v>1</v>
      </c>
      <c r="F26" s="25" t="s">
        <v>100</v>
      </c>
    </row>
    <row r="27" spans="1:6" ht="9.75">
      <c r="A27" s="20">
        <v>14</v>
      </c>
      <c r="B27" s="21" t="s">
        <v>572</v>
      </c>
      <c r="C27" s="22" t="s">
        <v>956</v>
      </c>
      <c r="D27" s="23" t="s">
        <v>957</v>
      </c>
      <c r="E27" s="24">
        <v>1</v>
      </c>
      <c r="F27" s="25" t="s">
        <v>100</v>
      </c>
    </row>
    <row r="28" spans="1:6" ht="9.75">
      <c r="A28" s="20">
        <v>15</v>
      </c>
      <c r="B28" s="21" t="s">
        <v>62</v>
      </c>
      <c r="C28" s="22" t="s">
        <v>958</v>
      </c>
      <c r="D28" s="23" t="s">
        <v>959</v>
      </c>
      <c r="E28" s="24">
        <v>1</v>
      </c>
      <c r="F28" s="25" t="s">
        <v>100</v>
      </c>
    </row>
    <row r="29" spans="1:6" ht="9.75">
      <c r="A29" s="20">
        <v>16</v>
      </c>
      <c r="B29" s="21" t="s">
        <v>572</v>
      </c>
      <c r="C29" s="22" t="s">
        <v>621</v>
      </c>
      <c r="D29" s="23" t="s">
        <v>960</v>
      </c>
      <c r="E29" s="24">
        <v>2</v>
      </c>
      <c r="F29" s="25" t="s">
        <v>100</v>
      </c>
    </row>
    <row r="30" spans="1:6" ht="9.75">
      <c r="A30" s="20">
        <v>17</v>
      </c>
      <c r="B30" s="21" t="s">
        <v>62</v>
      </c>
      <c r="C30" s="22" t="s">
        <v>961</v>
      </c>
      <c r="D30" s="23" t="s">
        <v>962</v>
      </c>
      <c r="E30" s="24">
        <v>2</v>
      </c>
      <c r="F30" s="25" t="s">
        <v>100</v>
      </c>
    </row>
    <row r="31" spans="1:6" ht="9.75">
      <c r="A31" s="20">
        <v>18</v>
      </c>
      <c r="B31" s="21" t="s">
        <v>572</v>
      </c>
      <c r="C31" s="22" t="s">
        <v>963</v>
      </c>
      <c r="D31" s="23" t="s">
        <v>964</v>
      </c>
      <c r="E31" s="24">
        <v>1</v>
      </c>
      <c r="F31" s="25" t="s">
        <v>100</v>
      </c>
    </row>
    <row r="32" spans="1:6" ht="9.75">
      <c r="A32" s="20">
        <v>19</v>
      </c>
      <c r="B32" s="21" t="s">
        <v>62</v>
      </c>
      <c r="C32" s="22" t="s">
        <v>965</v>
      </c>
      <c r="D32" s="23" t="s">
        <v>966</v>
      </c>
      <c r="E32" s="24">
        <v>1</v>
      </c>
      <c r="F32" s="25" t="s">
        <v>100</v>
      </c>
    </row>
    <row r="33" spans="1:6" ht="9.75">
      <c r="A33" s="20">
        <v>20</v>
      </c>
      <c r="B33" s="21" t="s">
        <v>572</v>
      </c>
      <c r="C33" s="22" t="s">
        <v>967</v>
      </c>
      <c r="D33" s="23" t="s">
        <v>968</v>
      </c>
      <c r="E33" s="24">
        <v>1</v>
      </c>
      <c r="F33" s="25" t="s">
        <v>100</v>
      </c>
    </row>
    <row r="34" spans="1:6" ht="9.75">
      <c r="A34" s="20">
        <v>21</v>
      </c>
      <c r="B34" s="21" t="s">
        <v>62</v>
      </c>
      <c r="C34" s="22" t="s">
        <v>969</v>
      </c>
      <c r="D34" s="23" t="s">
        <v>970</v>
      </c>
      <c r="E34" s="24">
        <v>1</v>
      </c>
      <c r="F34" s="25" t="s">
        <v>100</v>
      </c>
    </row>
    <row r="35" spans="1:6" ht="9.75">
      <c r="A35" s="20">
        <v>22</v>
      </c>
      <c r="B35" s="21" t="s">
        <v>572</v>
      </c>
      <c r="C35" s="22" t="s">
        <v>971</v>
      </c>
      <c r="D35" s="23" t="s">
        <v>972</v>
      </c>
      <c r="E35" s="24">
        <v>1</v>
      </c>
      <c r="F35" s="25" t="s">
        <v>100</v>
      </c>
    </row>
    <row r="36" spans="1:6" ht="9.75">
      <c r="A36" s="20">
        <v>23</v>
      </c>
      <c r="B36" s="21" t="s">
        <v>572</v>
      </c>
      <c r="C36" s="22" t="s">
        <v>973</v>
      </c>
      <c r="D36" s="23" t="s">
        <v>974</v>
      </c>
      <c r="E36" s="24">
        <v>33</v>
      </c>
      <c r="F36" s="25" t="s">
        <v>151</v>
      </c>
    </row>
    <row r="37" spans="1:6" ht="9.75">
      <c r="A37" s="20">
        <v>24</v>
      </c>
      <c r="B37" s="21" t="s">
        <v>62</v>
      </c>
      <c r="C37" s="22" t="s">
        <v>975</v>
      </c>
      <c r="D37" s="23" t="s">
        <v>976</v>
      </c>
      <c r="E37" s="24">
        <v>34.65</v>
      </c>
      <c r="F37" s="25" t="s">
        <v>151</v>
      </c>
    </row>
    <row r="38" ht="9.75">
      <c r="D38" s="23" t="s">
        <v>977</v>
      </c>
    </row>
    <row r="39" spans="1:6" ht="9.75">
      <c r="A39" s="20">
        <v>25</v>
      </c>
      <c r="B39" s="21" t="s">
        <v>572</v>
      </c>
      <c r="C39" s="22" t="s">
        <v>978</v>
      </c>
      <c r="D39" s="23" t="s">
        <v>979</v>
      </c>
      <c r="E39" s="24">
        <v>7</v>
      </c>
      <c r="F39" s="25" t="s">
        <v>151</v>
      </c>
    </row>
    <row r="40" spans="1:6" ht="9.75">
      <c r="A40" s="20">
        <v>26</v>
      </c>
      <c r="B40" s="21" t="s">
        <v>62</v>
      </c>
      <c r="C40" s="22" t="s">
        <v>975</v>
      </c>
      <c r="D40" s="23" t="s">
        <v>976</v>
      </c>
      <c r="E40" s="24">
        <v>7.35</v>
      </c>
      <c r="F40" s="25" t="s">
        <v>151</v>
      </c>
    </row>
    <row r="41" spans="1:14" ht="9.75">
      <c r="A41" s="74"/>
      <c r="B41" s="75"/>
      <c r="C41" s="76"/>
      <c r="D41" s="53" t="s">
        <v>736</v>
      </c>
      <c r="E41" s="54"/>
      <c r="F41" s="55"/>
      <c r="G41" s="54"/>
      <c r="H41" s="54">
        <f>SUM(H12:H40)</f>
        <v>0</v>
      </c>
      <c r="I41" s="54">
        <f>SUM(I12:I40)</f>
        <v>0</v>
      </c>
      <c r="J41" s="54">
        <f>SUM(J12:J40)</f>
        <v>0</v>
      </c>
      <c r="K41" s="56"/>
      <c r="L41" s="56">
        <f>SUM(L12:L40)</f>
        <v>0</v>
      </c>
      <c r="M41" s="57"/>
      <c r="N41" s="57">
        <f>SUM(N12:N40)</f>
        <v>0</v>
      </c>
    </row>
    <row r="43" ht="9.75">
      <c r="B43" s="22" t="s">
        <v>980</v>
      </c>
    </row>
    <row r="44" spans="1:10" ht="9.75">
      <c r="A44" s="20">
        <v>27</v>
      </c>
      <c r="B44" s="21" t="s">
        <v>981</v>
      </c>
      <c r="C44" s="22" t="s">
        <v>982</v>
      </c>
      <c r="D44" s="23" t="s">
        <v>983</v>
      </c>
      <c r="E44" s="24">
        <v>0.033</v>
      </c>
      <c r="F44" s="25" t="s">
        <v>856</v>
      </c>
      <c r="G44" s="26">
        <v>941.8499999999999</v>
      </c>
      <c r="H44" s="26">
        <f>ROUND(E44*G44,2)</f>
        <v>31.08</v>
      </c>
      <c r="J44" s="26">
        <f>ROUND(E44*G44,2)</f>
        <v>31.08</v>
      </c>
    </row>
    <row r="45" spans="1:10" ht="9.75">
      <c r="A45" s="20">
        <v>28</v>
      </c>
      <c r="B45" s="21" t="s">
        <v>981</v>
      </c>
      <c r="C45" s="22" t="s">
        <v>984</v>
      </c>
      <c r="D45" s="23" t="s">
        <v>985</v>
      </c>
      <c r="E45" s="24">
        <v>33</v>
      </c>
      <c r="F45" s="25" t="s">
        <v>151</v>
      </c>
      <c r="G45" s="26">
        <v>8.786</v>
      </c>
      <c r="H45" s="26">
        <f>ROUND(E45*G45,2)</f>
        <v>289.94</v>
      </c>
      <c r="J45" s="26">
        <f>ROUND(E45*G45,2)</f>
        <v>289.94</v>
      </c>
    </row>
    <row r="46" spans="1:10" ht="9.75">
      <c r="A46" s="20">
        <v>29</v>
      </c>
      <c r="B46" s="21" t="s">
        <v>981</v>
      </c>
      <c r="C46" s="22" t="s">
        <v>986</v>
      </c>
      <c r="D46" s="23" t="s">
        <v>987</v>
      </c>
      <c r="E46" s="24">
        <v>33</v>
      </c>
      <c r="F46" s="25" t="s">
        <v>151</v>
      </c>
      <c r="G46" s="26">
        <v>6.279</v>
      </c>
      <c r="H46" s="26">
        <f>ROUND(E46*G46,2)</f>
        <v>207.21</v>
      </c>
      <c r="J46" s="26">
        <f>ROUND(E46*G46,2)</f>
        <v>207.21</v>
      </c>
    </row>
    <row r="47" spans="1:10" ht="9.75">
      <c r="A47" s="20">
        <v>30</v>
      </c>
      <c r="B47" s="21" t="s">
        <v>62</v>
      </c>
      <c r="C47" s="22" t="s">
        <v>988</v>
      </c>
      <c r="D47" s="23" t="s">
        <v>989</v>
      </c>
      <c r="E47" s="24">
        <v>2.31</v>
      </c>
      <c r="F47" s="25" t="s">
        <v>35</v>
      </c>
      <c r="G47" s="26">
        <v>23.862499999999997</v>
      </c>
      <c r="I47" s="26">
        <f>ROUND(E47*G47,2)</f>
        <v>55.12</v>
      </c>
      <c r="J47" s="26">
        <f>ROUND(E47*G47,2)</f>
        <v>55.12</v>
      </c>
    </row>
    <row r="48" ht="9.75">
      <c r="D48" s="23" t="s">
        <v>990</v>
      </c>
    </row>
    <row r="49" spans="1:10" ht="9.75">
      <c r="A49" s="20">
        <v>31</v>
      </c>
      <c r="B49" s="21" t="s">
        <v>981</v>
      </c>
      <c r="C49" s="22" t="s">
        <v>991</v>
      </c>
      <c r="D49" s="23" t="s">
        <v>992</v>
      </c>
      <c r="E49" s="24">
        <v>33</v>
      </c>
      <c r="F49" s="25" t="s">
        <v>151</v>
      </c>
      <c r="G49" s="26">
        <v>0.6325</v>
      </c>
      <c r="H49" s="26">
        <f>ROUND(E49*G49,2)</f>
        <v>20.87</v>
      </c>
      <c r="J49" s="26">
        <f>ROUND(E49*G49,2)</f>
        <v>20.87</v>
      </c>
    </row>
    <row r="50" spans="1:12" ht="20.25">
      <c r="A50" s="20">
        <v>32</v>
      </c>
      <c r="B50" s="21" t="s">
        <v>62</v>
      </c>
      <c r="C50" s="22" t="s">
        <v>993</v>
      </c>
      <c r="D50" s="23" t="s">
        <v>994</v>
      </c>
      <c r="E50" s="24">
        <v>37.95</v>
      </c>
      <c r="F50" s="25" t="s">
        <v>151</v>
      </c>
      <c r="G50" s="26">
        <v>0.6325</v>
      </c>
      <c r="I50" s="26">
        <f>ROUND(E50*G50,2)</f>
        <v>24</v>
      </c>
      <c r="J50" s="26">
        <f>ROUND(E50*G50,2)</f>
        <v>24</v>
      </c>
      <c r="K50" s="27">
        <v>0.00017</v>
      </c>
      <c r="L50" s="27">
        <f>E50*K50</f>
        <v>0.006451500000000001</v>
      </c>
    </row>
    <row r="51" ht="9.75">
      <c r="D51" s="23" t="s">
        <v>995</v>
      </c>
    </row>
    <row r="52" spans="1:10" ht="9.75">
      <c r="A52" s="20">
        <v>33</v>
      </c>
      <c r="B52" s="21" t="s">
        <v>981</v>
      </c>
      <c r="C52" s="22" t="s">
        <v>996</v>
      </c>
      <c r="D52" s="23" t="s">
        <v>997</v>
      </c>
      <c r="E52" s="24">
        <v>33</v>
      </c>
      <c r="F52" s="25" t="s">
        <v>151</v>
      </c>
      <c r="G52" s="26">
        <v>3.7719999999999994</v>
      </c>
      <c r="H52" s="26">
        <f>ROUND(E52*G52,2)</f>
        <v>124.48</v>
      </c>
      <c r="J52" s="26">
        <f>ROUND(E52*G52,2)</f>
        <v>124.48</v>
      </c>
    </row>
    <row r="53" spans="1:10" ht="9.75">
      <c r="A53" s="20">
        <v>34</v>
      </c>
      <c r="B53" s="21" t="s">
        <v>981</v>
      </c>
      <c r="C53" s="22" t="s">
        <v>998</v>
      </c>
      <c r="D53" s="23" t="s">
        <v>999</v>
      </c>
      <c r="E53" s="24">
        <v>16.5</v>
      </c>
      <c r="F53" s="25" t="s">
        <v>65</v>
      </c>
      <c r="G53" s="26">
        <v>1.8859999999999997</v>
      </c>
      <c r="H53" s="26">
        <f>ROUND(E53*G53,2)</f>
        <v>31.12</v>
      </c>
      <c r="J53" s="26">
        <f>ROUND(E53*G53,2)</f>
        <v>31.12</v>
      </c>
    </row>
    <row r="54" spans="1:10" ht="9.75">
      <c r="A54" s="20">
        <v>35</v>
      </c>
      <c r="B54" s="21" t="s">
        <v>62</v>
      </c>
      <c r="C54" s="22" t="s">
        <v>1000</v>
      </c>
      <c r="D54" s="23" t="s">
        <v>1001</v>
      </c>
      <c r="E54" s="24">
        <v>3</v>
      </c>
      <c r="F54" s="25" t="s">
        <v>29</v>
      </c>
      <c r="G54" s="26">
        <v>62.79</v>
      </c>
      <c r="I54" s="26">
        <f>ROUND(E54*G54,2)</f>
        <v>188.37</v>
      </c>
      <c r="J54" s="26">
        <f>ROUND(E54*G54,2)</f>
        <v>188.37</v>
      </c>
    </row>
    <row r="55" spans="1:10" ht="9.75">
      <c r="A55" s="20">
        <v>36</v>
      </c>
      <c r="B55" s="21" t="s">
        <v>62</v>
      </c>
      <c r="C55" s="22" t="s">
        <v>1002</v>
      </c>
      <c r="D55" s="23" t="s">
        <v>1003</v>
      </c>
      <c r="E55" s="24">
        <v>1</v>
      </c>
      <c r="F55" s="25" t="s">
        <v>29</v>
      </c>
      <c r="G55" s="26">
        <v>62.79</v>
      </c>
      <c r="I55" s="26">
        <f>ROUND(E55*G55,2)</f>
        <v>62.79</v>
      </c>
      <c r="J55" s="26">
        <f>ROUND(E55*G55,2)</f>
        <v>62.79</v>
      </c>
    </row>
    <row r="56" ht="9.75">
      <c r="D56" s="23" t="s">
        <v>202</v>
      </c>
    </row>
    <row r="57" spans="1:10" ht="9.75">
      <c r="A57" s="20">
        <v>37</v>
      </c>
      <c r="B57" s="21" t="s">
        <v>62</v>
      </c>
      <c r="C57" s="22" t="s">
        <v>1004</v>
      </c>
      <c r="D57" s="23" t="s">
        <v>735</v>
      </c>
      <c r="E57" s="24">
        <v>6</v>
      </c>
      <c r="F57" s="25" t="s">
        <v>29</v>
      </c>
      <c r="G57" s="26">
        <v>62.79</v>
      </c>
      <c r="I57" s="26">
        <f>ROUND(E57*G57,2)</f>
        <v>376.74</v>
      </c>
      <c r="J57" s="26">
        <f>ROUND(E57*G57,2)</f>
        <v>376.74</v>
      </c>
    </row>
    <row r="58" spans="1:10" ht="9.75">
      <c r="A58" s="20">
        <v>38</v>
      </c>
      <c r="B58" s="21" t="s">
        <v>62</v>
      </c>
      <c r="C58" s="22" t="s">
        <v>1005</v>
      </c>
      <c r="D58" s="23" t="s">
        <v>1006</v>
      </c>
      <c r="E58" s="24">
        <v>10</v>
      </c>
      <c r="F58" s="25" t="s">
        <v>729</v>
      </c>
      <c r="G58" s="26">
        <v>27.622999999999998</v>
      </c>
      <c r="I58" s="26">
        <f>ROUND(E58*G58,2)</f>
        <v>276.23</v>
      </c>
      <c r="J58" s="26">
        <f>ROUND(E58*G58,2)</f>
        <v>276.23</v>
      </c>
    </row>
    <row r="59" spans="1:14" ht="9.75">
      <c r="A59" s="74"/>
      <c r="B59" s="75"/>
      <c r="C59" s="76"/>
      <c r="D59" s="53" t="s">
        <v>1007</v>
      </c>
      <c r="E59" s="54"/>
      <c r="F59" s="55"/>
      <c r="G59" s="54"/>
      <c r="H59" s="54">
        <f>SUM(H43:H58)</f>
        <v>704.7</v>
      </c>
      <c r="I59" s="54">
        <f>SUM(I43:I58)</f>
        <v>983.25</v>
      </c>
      <c r="J59" s="54">
        <f>SUM(J43:J58)</f>
        <v>1687.95</v>
      </c>
      <c r="K59" s="56"/>
      <c r="L59" s="56">
        <f>SUM(L43:L58)</f>
        <v>0.006451500000000001</v>
      </c>
      <c r="M59" s="57"/>
      <c r="N59" s="57">
        <f>SUM(N43:N58)</f>
        <v>0</v>
      </c>
    </row>
    <row r="61" spans="4:14" ht="9.75">
      <c r="D61" s="30" t="s">
        <v>742</v>
      </c>
      <c r="E61" s="31"/>
      <c r="H61" s="31">
        <f>+H41+H59</f>
        <v>704.7</v>
      </c>
      <c r="I61" s="31">
        <f>+I41+I59</f>
        <v>983.25</v>
      </c>
      <c r="J61" s="31">
        <f>+J41+J59</f>
        <v>1687.95</v>
      </c>
      <c r="L61" s="32">
        <f>+L41+L59</f>
        <v>0.006451500000000001</v>
      </c>
      <c r="N61" s="33">
        <f>+N41+N59</f>
        <v>0</v>
      </c>
    </row>
    <row r="63" spans="4:14" ht="9.75">
      <c r="D63" s="34" t="s">
        <v>743</v>
      </c>
      <c r="E63" s="31"/>
      <c r="H63" s="31">
        <f>+H61</f>
        <v>704.7</v>
      </c>
      <c r="I63" s="31">
        <f>+I61</f>
        <v>983.25</v>
      </c>
      <c r="J63" s="31">
        <f>+J43+J61</f>
        <v>1687.95</v>
      </c>
      <c r="L63" s="32">
        <f>+L61</f>
        <v>0.006451500000000001</v>
      </c>
      <c r="N63" s="33">
        <f>+N61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9" width="8.28125" style="25" customWidth="1"/>
    <col min="10" max="10" width="8.7109375" style="25" customWidth="1"/>
    <col min="11" max="14" width="9.140625" style="25" customWidth="1"/>
    <col min="15" max="236" width="9.140625" style="2" customWidth="1"/>
    <col min="237" max="237" width="6.7109375" style="2" customWidth="1"/>
    <col min="238" max="238" width="3.7109375" style="2" customWidth="1"/>
    <col min="239" max="239" width="13.00390625" style="2" customWidth="1"/>
    <col min="240" max="240" width="35.7109375" style="2" customWidth="1"/>
    <col min="241" max="241" width="10.7109375" style="2" customWidth="1"/>
    <col min="242" max="242" width="5.28125" style="2" customWidth="1"/>
    <col min="243" max="243" width="8.7109375" style="2" customWidth="1"/>
    <col min="244" max="245" width="8.8515625" style="2" customWidth="1"/>
    <col min="246" max="246" width="9.7109375" style="2" customWidth="1"/>
    <col min="247" max="250" width="8.8515625" style="2" customWidth="1"/>
    <col min="251" max="251" width="3.57421875" style="2" customWidth="1"/>
    <col min="252" max="16384" width="8.8515625" style="2" customWidth="1"/>
  </cols>
  <sheetData>
    <row r="1" spans="1:14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6"/>
      <c r="J1" s="6"/>
      <c r="K1" s="2"/>
      <c r="L1" s="2"/>
      <c r="M1" s="2"/>
      <c r="N1" s="2"/>
    </row>
    <row r="2" spans="1:14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47"/>
      <c r="J2" s="8"/>
      <c r="K2" s="2"/>
      <c r="L2" s="2"/>
      <c r="M2" s="2"/>
      <c r="N2" s="2"/>
    </row>
    <row r="3" spans="1:14" ht="9.75">
      <c r="A3" s="1" t="s">
        <v>744</v>
      </c>
      <c r="B3" s="2"/>
      <c r="C3" s="2"/>
      <c r="D3" s="2"/>
      <c r="E3" s="1" t="s">
        <v>1241</v>
      </c>
      <c r="F3" s="2"/>
      <c r="G3" s="3"/>
      <c r="H3" s="3"/>
      <c r="I3" s="47"/>
      <c r="J3" s="8"/>
      <c r="K3" s="2"/>
      <c r="L3" s="2"/>
      <c r="M3" s="2"/>
      <c r="N3" s="2"/>
    </row>
    <row r="4" spans="1:14" ht="9.75">
      <c r="A4" s="2"/>
      <c r="B4" s="2"/>
      <c r="C4" s="2"/>
      <c r="D4" s="2"/>
      <c r="E4" s="2"/>
      <c r="F4" s="2"/>
      <c r="G4" s="2"/>
      <c r="H4" s="2"/>
      <c r="I4" s="47"/>
      <c r="J4" s="8"/>
      <c r="K4" s="2"/>
      <c r="L4" s="2"/>
      <c r="M4" s="2"/>
      <c r="N4" s="2"/>
    </row>
    <row r="5" spans="1:14" ht="9.75">
      <c r="A5" s="1" t="s">
        <v>6</v>
      </c>
      <c r="B5" s="2"/>
      <c r="C5" s="2"/>
      <c r="D5" s="2"/>
      <c r="E5" s="2"/>
      <c r="F5" s="2"/>
      <c r="G5" s="2"/>
      <c r="H5" s="2"/>
      <c r="I5" s="47"/>
      <c r="J5" s="8"/>
      <c r="K5" s="2"/>
      <c r="L5" s="2"/>
      <c r="M5" s="2"/>
      <c r="N5" s="2"/>
    </row>
    <row r="6" spans="1:14" ht="9.75">
      <c r="A6" s="1" t="s">
        <v>928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1" t="s">
        <v>1008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2"/>
      <c r="B8" s="9"/>
      <c r="C8" s="10"/>
      <c r="D8" s="11" t="s">
        <v>1144</v>
      </c>
      <c r="E8" s="5"/>
      <c r="F8" s="2"/>
      <c r="G8" s="3"/>
      <c r="H8" s="3"/>
      <c r="I8" s="2"/>
      <c r="J8" s="2"/>
      <c r="K8" s="2"/>
      <c r="L8" s="2"/>
      <c r="M8" s="2"/>
      <c r="N8" s="2"/>
    </row>
    <row r="9" spans="1:14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  <c r="K9" s="2"/>
      <c r="L9" s="2"/>
      <c r="M9" s="2"/>
      <c r="N9" s="2"/>
    </row>
    <row r="10" spans="1:14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  <c r="K10" s="2"/>
      <c r="L10" s="2"/>
      <c r="M10" s="2"/>
      <c r="N10" s="2"/>
    </row>
    <row r="12" ht="9.75">
      <c r="B12" s="29" t="s">
        <v>570</v>
      </c>
    </row>
    <row r="13" ht="9.75">
      <c r="B13" s="22" t="s">
        <v>571</v>
      </c>
    </row>
    <row r="14" spans="1:6" ht="20.25">
      <c r="A14" s="20">
        <v>1</v>
      </c>
      <c r="B14" s="21" t="s">
        <v>572</v>
      </c>
      <c r="C14" s="22" t="s">
        <v>942</v>
      </c>
      <c r="D14" s="23" t="s">
        <v>943</v>
      </c>
      <c r="E14" s="24">
        <v>14</v>
      </c>
      <c r="F14" s="25" t="s">
        <v>151</v>
      </c>
    </row>
    <row r="15" spans="1:6" ht="20.25">
      <c r="A15" s="20">
        <v>2</v>
      </c>
      <c r="B15" s="21" t="s">
        <v>62</v>
      </c>
      <c r="C15" s="22" t="s">
        <v>944</v>
      </c>
      <c r="D15" s="23" t="s">
        <v>945</v>
      </c>
      <c r="E15" s="24">
        <v>14</v>
      </c>
      <c r="F15" s="25" t="s">
        <v>151</v>
      </c>
    </row>
    <row r="16" spans="1:6" ht="9.75">
      <c r="A16" s="20">
        <v>3</v>
      </c>
      <c r="B16" s="21" t="s">
        <v>572</v>
      </c>
      <c r="C16" s="22" t="s">
        <v>1009</v>
      </c>
      <c r="D16" s="23" t="s">
        <v>1010</v>
      </c>
      <c r="E16" s="24">
        <v>66</v>
      </c>
      <c r="F16" s="25" t="s">
        <v>151</v>
      </c>
    </row>
    <row r="17" ht="9.75">
      <c r="D17" s="23" t="s">
        <v>1011</v>
      </c>
    </row>
    <row r="18" spans="1:6" ht="9.75">
      <c r="A18" s="20">
        <v>4</v>
      </c>
      <c r="B18" s="21" t="s">
        <v>62</v>
      </c>
      <c r="C18" s="22" t="s">
        <v>839</v>
      </c>
      <c r="D18" s="23" t="s">
        <v>840</v>
      </c>
      <c r="E18" s="24">
        <v>15.75</v>
      </c>
      <c r="F18" s="25" t="s">
        <v>151</v>
      </c>
    </row>
    <row r="19" ht="9.75">
      <c r="D19" s="23" t="s">
        <v>1012</v>
      </c>
    </row>
    <row r="20" spans="1:6" ht="9.75">
      <c r="A20" s="20">
        <v>5</v>
      </c>
      <c r="B20" s="21" t="s">
        <v>62</v>
      </c>
      <c r="C20" s="22" t="s">
        <v>1013</v>
      </c>
      <c r="D20" s="23" t="s">
        <v>1014</v>
      </c>
      <c r="E20" s="24">
        <v>53.55</v>
      </c>
      <c r="F20" s="25" t="s">
        <v>151</v>
      </c>
    </row>
    <row r="21" ht="9.75">
      <c r="D21" s="23" t="s">
        <v>1015</v>
      </c>
    </row>
    <row r="22" spans="1:6" ht="9.75">
      <c r="A22" s="20">
        <v>6</v>
      </c>
      <c r="B22" s="21" t="s">
        <v>572</v>
      </c>
      <c r="C22" s="22" t="s">
        <v>1016</v>
      </c>
      <c r="D22" s="23" t="s">
        <v>1017</v>
      </c>
      <c r="E22" s="24">
        <v>12</v>
      </c>
      <c r="F22" s="25" t="s">
        <v>151</v>
      </c>
    </row>
    <row r="23" spans="1:6" ht="9.75">
      <c r="A23" s="20">
        <v>7</v>
      </c>
      <c r="B23" s="21" t="s">
        <v>62</v>
      </c>
      <c r="C23" s="22" t="s">
        <v>839</v>
      </c>
      <c r="D23" s="23" t="s">
        <v>840</v>
      </c>
      <c r="E23" s="24">
        <v>6.3</v>
      </c>
      <c r="F23" s="25" t="s">
        <v>151</v>
      </c>
    </row>
    <row r="24" spans="1:6" ht="9.75">
      <c r="A24" s="20">
        <v>8</v>
      </c>
      <c r="B24" s="21" t="s">
        <v>62</v>
      </c>
      <c r="C24" s="22" t="s">
        <v>1013</v>
      </c>
      <c r="D24" s="23" t="s">
        <v>1014</v>
      </c>
      <c r="E24" s="24">
        <v>6.3</v>
      </c>
      <c r="F24" s="25" t="s">
        <v>151</v>
      </c>
    </row>
    <row r="25" spans="1:10" ht="9.75">
      <c r="A25" s="74"/>
      <c r="B25" s="75"/>
      <c r="C25" s="76"/>
      <c r="D25" s="53" t="s">
        <v>736</v>
      </c>
      <c r="E25" s="54"/>
      <c r="F25" s="55"/>
      <c r="G25" s="54"/>
      <c r="H25" s="54">
        <f>SUM(H12:H24)</f>
        <v>0</v>
      </c>
      <c r="I25" s="55"/>
      <c r="J25" s="55"/>
    </row>
    <row r="27" ht="9.75">
      <c r="B27" s="22" t="s">
        <v>980</v>
      </c>
    </row>
    <row r="28" spans="1:6" ht="9.75">
      <c r="A28" s="20">
        <v>9</v>
      </c>
      <c r="B28" s="21" t="s">
        <v>981</v>
      </c>
      <c r="C28" s="22" t="s">
        <v>982</v>
      </c>
      <c r="D28" s="23" t="s">
        <v>983</v>
      </c>
      <c r="E28" s="24">
        <v>0.061</v>
      </c>
      <c r="F28" s="25" t="s">
        <v>856</v>
      </c>
    </row>
    <row r="29" spans="1:6" ht="9.75">
      <c r="A29" s="20">
        <v>10</v>
      </c>
      <c r="B29" s="21" t="s">
        <v>981</v>
      </c>
      <c r="C29" s="22" t="s">
        <v>984</v>
      </c>
      <c r="D29" s="23" t="s">
        <v>985</v>
      </c>
      <c r="E29" s="24">
        <v>61</v>
      </c>
      <c r="F29" s="25" t="s">
        <v>151</v>
      </c>
    </row>
    <row r="30" spans="1:6" ht="9.75">
      <c r="A30" s="20">
        <v>11</v>
      </c>
      <c r="B30" s="21" t="s">
        <v>981</v>
      </c>
      <c r="C30" s="22" t="s">
        <v>986</v>
      </c>
      <c r="D30" s="23" t="s">
        <v>987</v>
      </c>
      <c r="E30" s="24">
        <v>61</v>
      </c>
      <c r="F30" s="25" t="s">
        <v>151</v>
      </c>
    </row>
    <row r="31" spans="1:6" ht="9.75">
      <c r="A31" s="20">
        <v>12</v>
      </c>
      <c r="B31" s="21" t="s">
        <v>62</v>
      </c>
      <c r="C31" s="22" t="s">
        <v>988</v>
      </c>
      <c r="D31" s="23" t="s">
        <v>989</v>
      </c>
      <c r="E31" s="24">
        <v>4.27</v>
      </c>
      <c r="F31" s="25" t="s">
        <v>35</v>
      </c>
    </row>
    <row r="32" ht="9.75">
      <c r="D32" s="23" t="s">
        <v>1018</v>
      </c>
    </row>
    <row r="33" spans="1:6" ht="9.75">
      <c r="A33" s="20">
        <v>13</v>
      </c>
      <c r="B33" s="21" t="s">
        <v>981</v>
      </c>
      <c r="C33" s="22" t="s">
        <v>991</v>
      </c>
      <c r="D33" s="23" t="s">
        <v>992</v>
      </c>
      <c r="E33" s="24">
        <v>61</v>
      </c>
      <c r="F33" s="25" t="s">
        <v>151</v>
      </c>
    </row>
    <row r="34" spans="1:6" ht="20.25">
      <c r="A34" s="20">
        <v>14</v>
      </c>
      <c r="B34" s="21" t="s">
        <v>62</v>
      </c>
      <c r="C34" s="22" t="s">
        <v>993</v>
      </c>
      <c r="D34" s="23" t="s">
        <v>994</v>
      </c>
      <c r="E34" s="24">
        <v>70.15</v>
      </c>
      <c r="F34" s="25" t="s">
        <v>151</v>
      </c>
    </row>
    <row r="35" ht="9.75">
      <c r="D35" s="23" t="s">
        <v>1019</v>
      </c>
    </row>
    <row r="36" spans="1:6" ht="9.75">
      <c r="A36" s="20">
        <v>15</v>
      </c>
      <c r="B36" s="21" t="s">
        <v>981</v>
      </c>
      <c r="C36" s="22" t="s">
        <v>996</v>
      </c>
      <c r="D36" s="23" t="s">
        <v>997</v>
      </c>
      <c r="E36" s="24">
        <v>61</v>
      </c>
      <c r="F36" s="25" t="s">
        <v>151</v>
      </c>
    </row>
    <row r="37" spans="1:6" ht="9.75">
      <c r="A37" s="20">
        <v>16</v>
      </c>
      <c r="B37" s="21" t="s">
        <v>981</v>
      </c>
      <c r="C37" s="22" t="s">
        <v>998</v>
      </c>
      <c r="D37" s="23" t="s">
        <v>999</v>
      </c>
      <c r="E37" s="24">
        <v>30.5</v>
      </c>
      <c r="F37" s="25" t="s">
        <v>65</v>
      </c>
    </row>
    <row r="38" spans="1:6" ht="9.75">
      <c r="A38" s="20">
        <v>17</v>
      </c>
      <c r="B38" s="21" t="s">
        <v>62</v>
      </c>
      <c r="C38" s="22" t="s">
        <v>1000</v>
      </c>
      <c r="D38" s="23" t="s">
        <v>1001</v>
      </c>
      <c r="E38" s="24">
        <v>3</v>
      </c>
      <c r="F38" s="25" t="s">
        <v>29</v>
      </c>
    </row>
    <row r="39" spans="1:6" ht="9.75">
      <c r="A39" s="20">
        <v>18</v>
      </c>
      <c r="B39" s="21" t="s">
        <v>62</v>
      </c>
      <c r="C39" s="22" t="s">
        <v>1002</v>
      </c>
      <c r="D39" s="23" t="s">
        <v>1003</v>
      </c>
      <c r="E39" s="24">
        <v>1</v>
      </c>
      <c r="F39" s="25" t="s">
        <v>29</v>
      </c>
    </row>
    <row r="40" spans="1:6" ht="9.75">
      <c r="A40" s="20">
        <v>19</v>
      </c>
      <c r="B40" s="21" t="s">
        <v>62</v>
      </c>
      <c r="C40" s="22" t="s">
        <v>1004</v>
      </c>
      <c r="D40" s="23" t="s">
        <v>735</v>
      </c>
      <c r="E40" s="24">
        <v>6</v>
      </c>
      <c r="F40" s="25" t="s">
        <v>29</v>
      </c>
    </row>
    <row r="41" spans="1:6" ht="9.75">
      <c r="A41" s="20">
        <v>20</v>
      </c>
      <c r="B41" s="21" t="s">
        <v>62</v>
      </c>
      <c r="C41" s="22" t="s">
        <v>1005</v>
      </c>
      <c r="D41" s="23" t="s">
        <v>1006</v>
      </c>
      <c r="E41" s="24">
        <v>10</v>
      </c>
      <c r="F41" s="25" t="s">
        <v>729</v>
      </c>
    </row>
    <row r="42" spans="1:10" ht="9.75">
      <c r="A42" s="74"/>
      <c r="B42" s="75"/>
      <c r="C42" s="76"/>
      <c r="D42" s="53" t="s">
        <v>1007</v>
      </c>
      <c r="E42" s="54"/>
      <c r="F42" s="55"/>
      <c r="G42" s="54"/>
      <c r="H42" s="54">
        <f>SUM(H27:H41)</f>
        <v>0</v>
      </c>
      <c r="I42" s="55"/>
      <c r="J42" s="55"/>
    </row>
    <row r="44" spans="1:10" ht="9.75">
      <c r="A44" s="71"/>
      <c r="B44" s="72"/>
      <c r="C44" s="73"/>
      <c r="D44" s="48" t="s">
        <v>742</v>
      </c>
      <c r="E44" s="49"/>
      <c r="F44" s="50"/>
      <c r="G44" s="49"/>
      <c r="H44" s="49">
        <f>+H25+H42</f>
        <v>0</v>
      </c>
      <c r="I44" s="50"/>
      <c r="J44" s="50"/>
    </row>
    <row r="46" spans="4:10" ht="13.5">
      <c r="D46" s="80" t="s">
        <v>743</v>
      </c>
      <c r="E46" s="81">
        <f>H46</f>
        <v>0</v>
      </c>
      <c r="F46" s="88"/>
      <c r="G46" s="87"/>
      <c r="H46" s="81">
        <f>+H44</f>
        <v>0</v>
      </c>
      <c r="I46" s="88"/>
      <c r="J46" s="8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12" width="9.140625" style="25" customWidth="1"/>
    <col min="13" max="234" width="9.140625" style="2" customWidth="1"/>
    <col min="235" max="235" width="6.7109375" style="2" customWidth="1"/>
    <col min="236" max="236" width="3.7109375" style="2" customWidth="1"/>
    <col min="237" max="237" width="13.00390625" style="2" customWidth="1"/>
    <col min="238" max="238" width="35.7109375" style="2" customWidth="1"/>
    <col min="239" max="239" width="10.7109375" style="2" customWidth="1"/>
    <col min="240" max="240" width="5.28125" style="2" customWidth="1"/>
    <col min="241" max="241" width="8.7109375" style="2" customWidth="1"/>
    <col min="242" max="243" width="8.8515625" style="2" customWidth="1"/>
    <col min="244" max="244" width="9.7109375" style="2" customWidth="1"/>
    <col min="245" max="248" width="8.8515625" style="2" customWidth="1"/>
    <col min="249" max="249" width="3.57421875" style="2" customWidth="1"/>
    <col min="250" max="16384" width="8.8515625" style="2" customWidth="1"/>
  </cols>
  <sheetData>
    <row r="1" spans="1:12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2"/>
      <c r="J1" s="2"/>
      <c r="K1" s="2"/>
      <c r="L1" s="2"/>
    </row>
    <row r="2" spans="1:12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2"/>
      <c r="J2" s="2"/>
      <c r="K2" s="2"/>
      <c r="L2" s="2"/>
    </row>
    <row r="3" spans="1:12" ht="9.75">
      <c r="A3" s="1" t="s">
        <v>744</v>
      </c>
      <c r="B3" s="2"/>
      <c r="C3" s="2"/>
      <c r="D3" s="2"/>
      <c r="E3" s="1" t="s">
        <v>1242</v>
      </c>
      <c r="F3" s="2"/>
      <c r="G3" s="3"/>
      <c r="H3" s="3"/>
      <c r="I3" s="2"/>
      <c r="J3" s="2"/>
      <c r="K3" s="2"/>
      <c r="L3" s="2"/>
    </row>
    <row r="4" spans="1:12" ht="9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9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.75">
      <c r="A6" s="1" t="s">
        <v>1020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9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>
      <c r="A8" s="2"/>
      <c r="B8" s="9"/>
      <c r="C8" s="10"/>
      <c r="D8" s="11" t="s">
        <v>1144</v>
      </c>
      <c r="E8" s="5"/>
      <c r="F8" s="2"/>
      <c r="G8" s="3"/>
      <c r="H8" s="3"/>
      <c r="I8" s="2"/>
      <c r="J8" s="2"/>
      <c r="K8" s="2"/>
      <c r="L8" s="2"/>
    </row>
    <row r="9" spans="1:12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  <c r="K9" s="2"/>
      <c r="L9" s="2"/>
    </row>
    <row r="10" spans="1:12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  <c r="K10" s="2"/>
      <c r="L10" s="2"/>
    </row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853</v>
      </c>
      <c r="C14" s="22" t="s">
        <v>1021</v>
      </c>
      <c r="D14" s="23" t="s">
        <v>1022</v>
      </c>
      <c r="E14" s="24">
        <v>0.065</v>
      </c>
      <c r="F14" s="25" t="s">
        <v>856</v>
      </c>
    </row>
    <row r="15" ht="9.75">
      <c r="D15" s="23" t="s">
        <v>1023</v>
      </c>
    </row>
    <row r="16" spans="1:6" ht="9.75">
      <c r="A16" s="20">
        <v>2</v>
      </c>
      <c r="B16" s="21" t="s">
        <v>32</v>
      </c>
      <c r="C16" s="22" t="s">
        <v>858</v>
      </c>
      <c r="D16" s="23" t="s">
        <v>859</v>
      </c>
      <c r="E16" s="24">
        <v>40.3</v>
      </c>
      <c r="F16" s="25" t="s">
        <v>35</v>
      </c>
    </row>
    <row r="17" ht="9.75">
      <c r="D17" s="23" t="s">
        <v>1024</v>
      </c>
    </row>
    <row r="18" ht="11.25" customHeight="1">
      <c r="D18" s="23" t="s">
        <v>1025</v>
      </c>
    </row>
    <row r="19" spans="1:6" ht="9.75">
      <c r="A19" s="20">
        <v>3</v>
      </c>
      <c r="B19" s="21" t="s">
        <v>32</v>
      </c>
      <c r="C19" s="22" t="s">
        <v>861</v>
      </c>
      <c r="D19" s="23" t="s">
        <v>1026</v>
      </c>
      <c r="E19" s="24">
        <v>12.1</v>
      </c>
      <c r="F19" s="25" t="s">
        <v>35</v>
      </c>
    </row>
    <row r="20" ht="9.75">
      <c r="D20" s="23" t="s">
        <v>1027</v>
      </c>
    </row>
    <row r="21" spans="1:6" ht="9.75">
      <c r="A21" s="20">
        <v>4</v>
      </c>
      <c r="B21" s="21" t="s">
        <v>32</v>
      </c>
      <c r="C21" s="22" t="s">
        <v>43</v>
      </c>
      <c r="D21" s="23" t="s">
        <v>864</v>
      </c>
      <c r="E21" s="24">
        <v>58.5</v>
      </c>
      <c r="F21" s="25" t="s">
        <v>35</v>
      </c>
    </row>
    <row r="22" ht="9.75">
      <c r="D22" s="23" t="s">
        <v>1028</v>
      </c>
    </row>
    <row r="23" spans="1:6" ht="9.75">
      <c r="A23" s="20">
        <v>5</v>
      </c>
      <c r="B23" s="21" t="s">
        <v>32</v>
      </c>
      <c r="C23" s="22" t="s">
        <v>47</v>
      </c>
      <c r="D23" s="23" t="s">
        <v>48</v>
      </c>
      <c r="E23" s="24">
        <v>17.6</v>
      </c>
      <c r="F23" s="25" t="s">
        <v>35</v>
      </c>
    </row>
    <row r="24" ht="9.75">
      <c r="D24" s="23" t="s">
        <v>1029</v>
      </c>
    </row>
    <row r="25" spans="1:6" ht="9.75">
      <c r="A25" s="20">
        <v>6</v>
      </c>
      <c r="B25" s="21" t="s">
        <v>37</v>
      </c>
      <c r="C25" s="22" t="s">
        <v>867</v>
      </c>
      <c r="D25" s="23" t="s">
        <v>1030</v>
      </c>
      <c r="E25" s="24">
        <v>49.4</v>
      </c>
      <c r="F25" s="25" t="s">
        <v>35</v>
      </c>
    </row>
    <row r="26" ht="9.75">
      <c r="D26" s="23" t="s">
        <v>1031</v>
      </c>
    </row>
    <row r="27" spans="1:6" ht="20.25">
      <c r="A27" s="20">
        <v>7</v>
      </c>
      <c r="B27" s="21" t="s">
        <v>32</v>
      </c>
      <c r="C27" s="22" t="s">
        <v>54</v>
      </c>
      <c r="D27" s="23" t="s">
        <v>1032</v>
      </c>
      <c r="E27" s="24">
        <v>34.3</v>
      </c>
      <c r="F27" s="25" t="s">
        <v>35</v>
      </c>
    </row>
    <row r="28" ht="9.75">
      <c r="D28" s="23" t="s">
        <v>1033</v>
      </c>
    </row>
    <row r="29" spans="1:6" ht="9.75">
      <c r="A29" s="20">
        <v>8</v>
      </c>
      <c r="B29" s="21" t="s">
        <v>32</v>
      </c>
      <c r="C29" s="22" t="s">
        <v>55</v>
      </c>
      <c r="D29" s="23" t="s">
        <v>56</v>
      </c>
      <c r="E29" s="24">
        <v>34.3</v>
      </c>
      <c r="F29" s="25" t="s">
        <v>35</v>
      </c>
    </row>
    <row r="30" spans="1:6" ht="9.75">
      <c r="A30" s="20">
        <v>9</v>
      </c>
      <c r="B30" s="21" t="s">
        <v>32</v>
      </c>
      <c r="C30" s="22" t="s">
        <v>57</v>
      </c>
      <c r="D30" s="23" t="s">
        <v>58</v>
      </c>
      <c r="E30" s="24">
        <v>34.3</v>
      </c>
      <c r="F30" s="25" t="s">
        <v>35</v>
      </c>
    </row>
    <row r="31" spans="1:6" ht="20.25">
      <c r="A31" s="20">
        <v>10</v>
      </c>
      <c r="B31" s="21" t="s">
        <v>32</v>
      </c>
      <c r="C31" s="22" t="s">
        <v>872</v>
      </c>
      <c r="D31" s="23" t="s">
        <v>1034</v>
      </c>
      <c r="E31" s="24">
        <v>64.5</v>
      </c>
      <c r="F31" s="25" t="s">
        <v>35</v>
      </c>
    </row>
    <row r="32" ht="9.75">
      <c r="D32" s="23" t="s">
        <v>1035</v>
      </c>
    </row>
    <row r="33" spans="1:6" ht="9.75">
      <c r="A33" s="20">
        <v>11</v>
      </c>
      <c r="B33" s="21" t="s">
        <v>37</v>
      </c>
      <c r="C33" s="22" t="s">
        <v>875</v>
      </c>
      <c r="D33" s="23" t="s">
        <v>876</v>
      </c>
      <c r="E33" s="24">
        <v>13.7</v>
      </c>
      <c r="F33" s="25" t="s">
        <v>35</v>
      </c>
    </row>
    <row r="34" ht="9.75">
      <c r="D34" s="23" t="s">
        <v>1036</v>
      </c>
    </row>
    <row r="35" spans="1:6" ht="9.75">
      <c r="A35" s="20">
        <v>12</v>
      </c>
      <c r="B35" s="21" t="s">
        <v>62</v>
      </c>
      <c r="C35" s="22" t="s">
        <v>1037</v>
      </c>
      <c r="D35" s="23" t="s">
        <v>1038</v>
      </c>
      <c r="E35" s="24">
        <v>13.7</v>
      </c>
      <c r="F35" s="25" t="s">
        <v>35</v>
      </c>
    </row>
    <row r="36" spans="1:6" ht="9.75">
      <c r="A36" s="20">
        <v>13</v>
      </c>
      <c r="B36" s="21" t="s">
        <v>37</v>
      </c>
      <c r="C36" s="22" t="s">
        <v>878</v>
      </c>
      <c r="D36" s="23" t="s">
        <v>879</v>
      </c>
      <c r="E36" s="24">
        <v>13.7</v>
      </c>
      <c r="F36" s="25" t="s">
        <v>35</v>
      </c>
    </row>
    <row r="37" spans="1:10" ht="9.75">
      <c r="A37" s="74"/>
      <c r="B37" s="75"/>
      <c r="C37" s="76"/>
      <c r="D37" s="53" t="s">
        <v>69</v>
      </c>
      <c r="E37" s="54"/>
      <c r="F37" s="55"/>
      <c r="G37" s="54"/>
      <c r="H37" s="54">
        <f>SUM(H12:H36)</f>
        <v>0</v>
      </c>
      <c r="I37" s="55"/>
      <c r="J37" s="55"/>
    </row>
    <row r="39" ht="9.75">
      <c r="B39" s="22" t="s">
        <v>118</v>
      </c>
    </row>
    <row r="40" spans="1:6" ht="20.25">
      <c r="A40" s="20">
        <v>14</v>
      </c>
      <c r="B40" s="21" t="s">
        <v>853</v>
      </c>
      <c r="C40" s="22" t="s">
        <v>882</v>
      </c>
      <c r="D40" s="23" t="s">
        <v>1039</v>
      </c>
      <c r="E40" s="24">
        <v>6.7</v>
      </c>
      <c r="F40" s="25" t="s">
        <v>35</v>
      </c>
    </row>
    <row r="41" ht="9.75">
      <c r="D41" s="23" t="s">
        <v>1040</v>
      </c>
    </row>
    <row r="42" ht="9.75">
      <c r="D42" s="23" t="s">
        <v>1041</v>
      </c>
    </row>
    <row r="43" spans="1:6" ht="20.25">
      <c r="A43" s="20">
        <v>15</v>
      </c>
      <c r="B43" s="21" t="s">
        <v>853</v>
      </c>
      <c r="C43" s="22" t="s">
        <v>1042</v>
      </c>
      <c r="D43" s="23" t="s">
        <v>1043</v>
      </c>
      <c r="E43" s="24">
        <v>6.4</v>
      </c>
      <c r="F43" s="25" t="s">
        <v>35</v>
      </c>
    </row>
    <row r="44" ht="9.75">
      <c r="D44" s="23" t="s">
        <v>1044</v>
      </c>
    </row>
    <row r="45" ht="9.75">
      <c r="D45" s="23" t="s">
        <v>1045</v>
      </c>
    </row>
    <row r="46" spans="1:6" ht="9.75">
      <c r="A46" s="20">
        <v>16</v>
      </c>
      <c r="B46" s="21" t="s">
        <v>853</v>
      </c>
      <c r="C46" s="22" t="s">
        <v>1046</v>
      </c>
      <c r="D46" s="23" t="s">
        <v>1047</v>
      </c>
      <c r="E46" s="24">
        <v>6.8</v>
      </c>
      <c r="F46" s="25" t="s">
        <v>65</v>
      </c>
    </row>
    <row r="47" ht="9.75">
      <c r="D47" s="23" t="s">
        <v>1048</v>
      </c>
    </row>
    <row r="48" spans="1:10" ht="9.75">
      <c r="A48" s="74"/>
      <c r="B48" s="75"/>
      <c r="C48" s="76"/>
      <c r="D48" s="53" t="s">
        <v>130</v>
      </c>
      <c r="E48" s="54"/>
      <c r="F48" s="55"/>
      <c r="G48" s="54"/>
      <c r="H48" s="54">
        <f>SUM(H39:H47)</f>
        <v>0</v>
      </c>
      <c r="I48" s="55"/>
      <c r="J48" s="55"/>
    </row>
    <row r="50" ht="9.75">
      <c r="B50" s="22" t="s">
        <v>889</v>
      </c>
    </row>
    <row r="51" spans="1:6" ht="9.75">
      <c r="A51" s="20">
        <v>17</v>
      </c>
      <c r="B51" s="21" t="s">
        <v>853</v>
      </c>
      <c r="C51" s="22" t="s">
        <v>1049</v>
      </c>
      <c r="D51" s="23" t="s">
        <v>1050</v>
      </c>
      <c r="E51" s="24">
        <v>65</v>
      </c>
      <c r="F51" s="25" t="s">
        <v>151</v>
      </c>
    </row>
    <row r="52" ht="9.75">
      <c r="D52" s="23" t="s">
        <v>1051</v>
      </c>
    </row>
    <row r="53" spans="1:6" ht="9.75">
      <c r="A53" s="20">
        <v>18</v>
      </c>
      <c r="B53" s="21" t="s">
        <v>62</v>
      </c>
      <c r="C53" s="22" t="s">
        <v>1052</v>
      </c>
      <c r="D53" s="23" t="s">
        <v>1053</v>
      </c>
      <c r="E53" s="24">
        <v>65</v>
      </c>
      <c r="F53" s="25" t="s">
        <v>151</v>
      </c>
    </row>
    <row r="54" spans="1:6" ht="9.75">
      <c r="A54" s="20">
        <v>19</v>
      </c>
      <c r="B54" s="21" t="s">
        <v>853</v>
      </c>
      <c r="C54" s="22" t="s">
        <v>1054</v>
      </c>
      <c r="D54" s="23" t="s">
        <v>1055</v>
      </c>
      <c r="E54" s="24">
        <v>7</v>
      </c>
      <c r="F54" s="25" t="s">
        <v>100</v>
      </c>
    </row>
    <row r="55" spans="1:6" ht="9.75">
      <c r="A55" s="20">
        <v>20</v>
      </c>
      <c r="B55" s="21" t="s">
        <v>62</v>
      </c>
      <c r="C55" s="22" t="s">
        <v>1056</v>
      </c>
      <c r="D55" s="23" t="s">
        <v>1057</v>
      </c>
      <c r="E55" s="24">
        <v>2</v>
      </c>
      <c r="F55" s="25" t="s">
        <v>100</v>
      </c>
    </row>
    <row r="56" spans="1:6" ht="9.75">
      <c r="A56" s="20">
        <v>21</v>
      </c>
      <c r="B56" s="21" t="s">
        <v>62</v>
      </c>
      <c r="C56" s="22" t="s">
        <v>1058</v>
      </c>
      <c r="D56" s="23" t="s">
        <v>1059</v>
      </c>
      <c r="E56" s="24">
        <v>2</v>
      </c>
      <c r="F56" s="25" t="s">
        <v>100</v>
      </c>
    </row>
    <row r="57" spans="1:6" ht="9.75">
      <c r="A57" s="20">
        <v>22</v>
      </c>
      <c r="B57" s="21" t="s">
        <v>853</v>
      </c>
      <c r="C57" s="22" t="s">
        <v>895</v>
      </c>
      <c r="D57" s="23" t="s">
        <v>1060</v>
      </c>
      <c r="E57" s="24">
        <v>7</v>
      </c>
      <c r="F57" s="25" t="s">
        <v>100</v>
      </c>
    </row>
    <row r="58" spans="1:6" ht="9.75">
      <c r="A58" s="20">
        <v>23</v>
      </c>
      <c r="B58" s="21" t="s">
        <v>62</v>
      </c>
      <c r="C58" s="22" t="s">
        <v>1061</v>
      </c>
      <c r="D58" s="23" t="s">
        <v>1062</v>
      </c>
      <c r="E58" s="24">
        <v>7</v>
      </c>
      <c r="F58" s="25" t="s">
        <v>100</v>
      </c>
    </row>
    <row r="59" spans="1:6" ht="20.25">
      <c r="A59" s="20">
        <v>24</v>
      </c>
      <c r="B59" s="21" t="s">
        <v>853</v>
      </c>
      <c r="C59" s="22" t="s">
        <v>1063</v>
      </c>
      <c r="D59" s="23" t="s">
        <v>1064</v>
      </c>
      <c r="E59" s="24">
        <v>1</v>
      </c>
      <c r="F59" s="25" t="s">
        <v>100</v>
      </c>
    </row>
    <row r="60" spans="1:6" ht="9.75">
      <c r="A60" s="20">
        <v>25</v>
      </c>
      <c r="B60" s="21" t="s">
        <v>62</v>
      </c>
      <c r="C60" s="22" t="s">
        <v>1065</v>
      </c>
      <c r="D60" s="23" t="s">
        <v>1066</v>
      </c>
      <c r="E60" s="24">
        <v>1</v>
      </c>
      <c r="F60" s="25" t="s">
        <v>100</v>
      </c>
    </row>
    <row r="61" spans="1:6" ht="9.75">
      <c r="A61" s="20">
        <v>26</v>
      </c>
      <c r="B61" s="21" t="s">
        <v>62</v>
      </c>
      <c r="C61" s="22" t="s">
        <v>1067</v>
      </c>
      <c r="D61" s="23" t="s">
        <v>1068</v>
      </c>
      <c r="E61" s="24">
        <v>1</v>
      </c>
      <c r="F61" s="25" t="s">
        <v>100</v>
      </c>
    </row>
    <row r="62" spans="1:6" ht="9.75">
      <c r="A62" s="20">
        <v>27</v>
      </c>
      <c r="B62" s="21" t="s">
        <v>62</v>
      </c>
      <c r="C62" s="22" t="s">
        <v>1069</v>
      </c>
      <c r="D62" s="23" t="s">
        <v>1070</v>
      </c>
      <c r="E62" s="24">
        <v>1</v>
      </c>
      <c r="F62" s="25" t="s">
        <v>100</v>
      </c>
    </row>
    <row r="63" spans="1:6" ht="9.75">
      <c r="A63" s="20">
        <v>28</v>
      </c>
      <c r="B63" s="21" t="s">
        <v>853</v>
      </c>
      <c r="C63" s="22" t="s">
        <v>1071</v>
      </c>
      <c r="D63" s="23" t="s">
        <v>1072</v>
      </c>
      <c r="E63" s="24">
        <v>65</v>
      </c>
      <c r="F63" s="25" t="s">
        <v>151</v>
      </c>
    </row>
    <row r="64" spans="1:6" ht="9.75">
      <c r="A64" s="20">
        <v>29</v>
      </c>
      <c r="B64" s="21" t="s">
        <v>853</v>
      </c>
      <c r="C64" s="22" t="s">
        <v>1073</v>
      </c>
      <c r="D64" s="23" t="s">
        <v>1074</v>
      </c>
      <c r="E64" s="24">
        <v>65</v>
      </c>
      <c r="F64" s="25" t="s">
        <v>151</v>
      </c>
    </row>
    <row r="65" spans="1:6" ht="20.25">
      <c r="A65" s="20">
        <v>30</v>
      </c>
      <c r="B65" s="21" t="s">
        <v>853</v>
      </c>
      <c r="C65" s="22" t="s">
        <v>1075</v>
      </c>
      <c r="D65" s="23" t="s">
        <v>1076</v>
      </c>
      <c r="E65" s="24">
        <v>2</v>
      </c>
      <c r="F65" s="25" t="s">
        <v>100</v>
      </c>
    </row>
    <row r="66" spans="1:6" ht="9.75">
      <c r="A66" s="20">
        <v>31</v>
      </c>
      <c r="B66" s="21" t="s">
        <v>62</v>
      </c>
      <c r="C66" s="22" t="s">
        <v>1077</v>
      </c>
      <c r="D66" s="23" t="s">
        <v>1078</v>
      </c>
      <c r="E66" s="24">
        <v>2</v>
      </c>
      <c r="F66" s="25" t="s">
        <v>100</v>
      </c>
    </row>
    <row r="67" spans="1:6" ht="9.75">
      <c r="A67" s="20">
        <v>32</v>
      </c>
      <c r="B67" s="21" t="s">
        <v>853</v>
      </c>
      <c r="C67" s="22" t="s">
        <v>915</v>
      </c>
      <c r="D67" s="23" t="s">
        <v>1079</v>
      </c>
      <c r="E67" s="24">
        <v>2</v>
      </c>
      <c r="F67" s="25" t="s">
        <v>100</v>
      </c>
    </row>
    <row r="68" spans="1:6" ht="9.75">
      <c r="A68" s="20">
        <v>33</v>
      </c>
      <c r="B68" s="21" t="s">
        <v>62</v>
      </c>
      <c r="C68" s="22" t="s">
        <v>1080</v>
      </c>
      <c r="D68" s="23" t="s">
        <v>1081</v>
      </c>
      <c r="E68" s="24">
        <v>2</v>
      </c>
      <c r="F68" s="25" t="s">
        <v>100</v>
      </c>
    </row>
    <row r="69" spans="1:6" ht="9.75">
      <c r="A69" s="20">
        <v>34</v>
      </c>
      <c r="B69" s="21" t="s">
        <v>853</v>
      </c>
      <c r="C69" s="22" t="s">
        <v>1082</v>
      </c>
      <c r="D69" s="23" t="s">
        <v>1083</v>
      </c>
      <c r="E69" s="24">
        <v>1</v>
      </c>
      <c r="F69" s="25" t="s">
        <v>100</v>
      </c>
    </row>
    <row r="70" spans="1:6" ht="9.75">
      <c r="A70" s="20">
        <v>35</v>
      </c>
      <c r="B70" s="21" t="s">
        <v>62</v>
      </c>
      <c r="C70" s="22" t="s">
        <v>1084</v>
      </c>
      <c r="D70" s="23" t="s">
        <v>1085</v>
      </c>
      <c r="E70" s="24">
        <v>1</v>
      </c>
      <c r="F70" s="25" t="s">
        <v>100</v>
      </c>
    </row>
    <row r="71" spans="1:6" ht="20.25">
      <c r="A71" s="20">
        <v>36</v>
      </c>
      <c r="B71" s="21" t="s">
        <v>853</v>
      </c>
      <c r="C71" s="22" t="s">
        <v>1086</v>
      </c>
      <c r="D71" s="23" t="s">
        <v>1087</v>
      </c>
      <c r="E71" s="24">
        <v>65</v>
      </c>
      <c r="F71" s="25" t="s">
        <v>151</v>
      </c>
    </row>
    <row r="72" ht="9.75">
      <c r="D72" s="23" t="s">
        <v>1051</v>
      </c>
    </row>
    <row r="73" spans="1:6" ht="20.25">
      <c r="A73" s="20">
        <v>37</v>
      </c>
      <c r="B73" s="21" t="s">
        <v>62</v>
      </c>
      <c r="C73" s="22" t="s">
        <v>1088</v>
      </c>
      <c r="D73" s="23" t="s">
        <v>1089</v>
      </c>
      <c r="E73" s="24">
        <v>74.75</v>
      </c>
      <c r="F73" s="25" t="s">
        <v>151</v>
      </c>
    </row>
    <row r="74" ht="9.75">
      <c r="D74" s="23" t="s">
        <v>1090</v>
      </c>
    </row>
    <row r="75" spans="1:10" ht="9.75">
      <c r="A75" s="74"/>
      <c r="B75" s="75"/>
      <c r="C75" s="76"/>
      <c r="D75" s="53" t="s">
        <v>922</v>
      </c>
      <c r="E75" s="54"/>
      <c r="F75" s="55"/>
      <c r="G75" s="54"/>
      <c r="H75" s="54">
        <f>SUM(H50:H74)</f>
        <v>0</v>
      </c>
      <c r="I75" s="55"/>
      <c r="J75" s="55"/>
    </row>
    <row r="77" ht="9.75">
      <c r="B77" s="22" t="s">
        <v>198</v>
      </c>
    </row>
    <row r="78" spans="1:6" ht="9.75">
      <c r="A78" s="20">
        <v>38</v>
      </c>
      <c r="B78" s="21" t="s">
        <v>1091</v>
      </c>
      <c r="C78" s="22" t="s">
        <v>1092</v>
      </c>
      <c r="D78" s="23" t="s">
        <v>1093</v>
      </c>
      <c r="E78" s="24">
        <v>10</v>
      </c>
      <c r="F78" s="25" t="s">
        <v>100</v>
      </c>
    </row>
    <row r="79" spans="1:6" ht="9.75">
      <c r="A79" s="20">
        <v>39</v>
      </c>
      <c r="B79" s="21" t="s">
        <v>62</v>
      </c>
      <c r="C79" s="22" t="s">
        <v>1094</v>
      </c>
      <c r="D79" s="23" t="s">
        <v>1095</v>
      </c>
      <c r="E79" s="24">
        <v>10</v>
      </c>
      <c r="F79" s="25" t="s">
        <v>100</v>
      </c>
    </row>
    <row r="80" spans="1:6" ht="20.25">
      <c r="A80" s="20">
        <v>40</v>
      </c>
      <c r="B80" s="21" t="s">
        <v>210</v>
      </c>
      <c r="C80" s="22" t="s">
        <v>1096</v>
      </c>
      <c r="D80" s="23" t="s">
        <v>1097</v>
      </c>
      <c r="E80" s="24">
        <v>90</v>
      </c>
      <c r="F80" s="25" t="s">
        <v>925</v>
      </c>
    </row>
    <row r="81" ht="9.75">
      <c r="D81" s="23" t="s">
        <v>1098</v>
      </c>
    </row>
    <row r="82" spans="1:10" ht="9.75">
      <c r="A82" s="74"/>
      <c r="B82" s="75"/>
      <c r="C82" s="76"/>
      <c r="D82" s="53" t="s">
        <v>223</v>
      </c>
      <c r="E82" s="54"/>
      <c r="F82" s="55"/>
      <c r="G82" s="54"/>
      <c r="H82" s="54">
        <f>SUM(H77:H81)</f>
        <v>0</v>
      </c>
      <c r="I82" s="55"/>
      <c r="J82" s="55"/>
    </row>
    <row r="84" spans="1:10" ht="9.75">
      <c r="A84" s="71"/>
      <c r="B84" s="72"/>
      <c r="C84" s="73"/>
      <c r="D84" s="48" t="s">
        <v>224</v>
      </c>
      <c r="E84" s="51"/>
      <c r="F84" s="50"/>
      <c r="G84" s="49"/>
      <c r="H84" s="49">
        <f>+H37+H48+H75+H82</f>
        <v>0</v>
      </c>
      <c r="I84" s="50"/>
      <c r="J84" s="50"/>
    </row>
    <row r="86" ht="9.75">
      <c r="B86" s="29" t="s">
        <v>225</v>
      </c>
    </row>
    <row r="87" ht="9.75">
      <c r="B87" s="22" t="s">
        <v>322</v>
      </c>
    </row>
    <row r="88" spans="1:6" ht="20.25">
      <c r="A88" s="20">
        <v>41</v>
      </c>
      <c r="B88" s="21" t="s">
        <v>296</v>
      </c>
      <c r="C88" s="22" t="s">
        <v>1099</v>
      </c>
      <c r="D88" s="23" t="s">
        <v>1100</v>
      </c>
      <c r="E88" s="24">
        <v>14</v>
      </c>
      <c r="F88" s="25" t="s">
        <v>100</v>
      </c>
    </row>
    <row r="89" spans="1:6" ht="9.75">
      <c r="A89" s="20">
        <v>42</v>
      </c>
      <c r="B89" s="21" t="s">
        <v>62</v>
      </c>
      <c r="C89" s="22" t="s">
        <v>1101</v>
      </c>
      <c r="D89" s="23" t="s">
        <v>1102</v>
      </c>
      <c r="E89" s="24">
        <v>4</v>
      </c>
      <c r="F89" s="25" t="s">
        <v>100</v>
      </c>
    </row>
    <row r="90" spans="1:6" ht="9.75">
      <c r="A90" s="20">
        <v>43</v>
      </c>
      <c r="B90" s="21" t="s">
        <v>62</v>
      </c>
      <c r="C90" s="22" t="s">
        <v>1103</v>
      </c>
      <c r="D90" s="23" t="s">
        <v>1104</v>
      </c>
      <c r="E90" s="24">
        <v>2</v>
      </c>
      <c r="F90" s="25" t="s">
        <v>100</v>
      </c>
    </row>
    <row r="91" spans="1:6" ht="9.75">
      <c r="A91" s="20">
        <v>44</v>
      </c>
      <c r="B91" s="21" t="s">
        <v>62</v>
      </c>
      <c r="C91" s="22" t="s">
        <v>1105</v>
      </c>
      <c r="D91" s="23" t="s">
        <v>1106</v>
      </c>
      <c r="E91" s="24">
        <v>2</v>
      </c>
      <c r="F91" s="25" t="s">
        <v>100</v>
      </c>
    </row>
    <row r="92" spans="1:6" ht="9.75">
      <c r="A92" s="20">
        <v>45</v>
      </c>
      <c r="B92" s="21" t="s">
        <v>62</v>
      </c>
      <c r="C92" s="22" t="s">
        <v>1107</v>
      </c>
      <c r="D92" s="23" t="s">
        <v>1108</v>
      </c>
      <c r="E92" s="24">
        <v>2</v>
      </c>
      <c r="F92" s="25" t="s">
        <v>100</v>
      </c>
    </row>
    <row r="93" spans="1:6" ht="9.75">
      <c r="A93" s="20">
        <v>46</v>
      </c>
      <c r="B93" s="21" t="s">
        <v>62</v>
      </c>
      <c r="C93" s="22" t="s">
        <v>1109</v>
      </c>
      <c r="D93" s="23" t="s">
        <v>1110</v>
      </c>
      <c r="E93" s="24">
        <v>4</v>
      </c>
      <c r="F93" s="25" t="s">
        <v>100</v>
      </c>
    </row>
    <row r="94" spans="1:6" ht="9.75">
      <c r="A94" s="20">
        <v>47</v>
      </c>
      <c r="B94" s="21" t="s">
        <v>296</v>
      </c>
      <c r="C94" s="22" t="s">
        <v>1111</v>
      </c>
      <c r="D94" s="23" t="s">
        <v>1112</v>
      </c>
      <c r="E94" s="24">
        <v>1</v>
      </c>
      <c r="F94" s="25" t="s">
        <v>100</v>
      </c>
    </row>
    <row r="95" spans="1:6" ht="9.75">
      <c r="A95" s="20">
        <v>48</v>
      </c>
      <c r="B95" s="21" t="s">
        <v>62</v>
      </c>
      <c r="C95" s="22" t="s">
        <v>1113</v>
      </c>
      <c r="D95" s="23" t="s">
        <v>1114</v>
      </c>
      <c r="E95" s="24">
        <v>1</v>
      </c>
      <c r="F95" s="25" t="s">
        <v>100</v>
      </c>
    </row>
    <row r="96" spans="1:6" ht="9.75">
      <c r="A96" s="20">
        <v>49</v>
      </c>
      <c r="B96" s="21" t="s">
        <v>296</v>
      </c>
      <c r="C96" s="22" t="s">
        <v>1115</v>
      </c>
      <c r="D96" s="23" t="s">
        <v>1116</v>
      </c>
      <c r="E96" s="24">
        <v>0.013</v>
      </c>
      <c r="F96" s="25" t="s">
        <v>82</v>
      </c>
    </row>
    <row r="97" spans="1:10" ht="9.75">
      <c r="A97" s="74"/>
      <c r="B97" s="75"/>
      <c r="C97" s="76"/>
      <c r="D97" s="53" t="s">
        <v>341</v>
      </c>
      <c r="E97" s="54"/>
      <c r="F97" s="55"/>
      <c r="G97" s="54"/>
      <c r="H97" s="54">
        <f>SUM(H86:H96)</f>
        <v>0</v>
      </c>
      <c r="I97" s="55"/>
      <c r="J97" s="55"/>
    </row>
    <row r="99" spans="1:10" ht="9.75">
      <c r="A99" s="71"/>
      <c r="B99" s="72"/>
      <c r="C99" s="73"/>
      <c r="D99" s="48" t="s">
        <v>569</v>
      </c>
      <c r="E99" s="51"/>
      <c r="F99" s="50"/>
      <c r="G99" s="49"/>
      <c r="H99" s="49">
        <f>+H97</f>
        <v>0</v>
      </c>
      <c r="I99" s="50"/>
      <c r="J99" s="50"/>
    </row>
    <row r="101" ht="9.75">
      <c r="B101" s="29" t="s">
        <v>570</v>
      </c>
    </row>
    <row r="102" ht="9.75">
      <c r="B102" s="22" t="s">
        <v>1117</v>
      </c>
    </row>
    <row r="103" spans="1:6" ht="9.75">
      <c r="A103" s="20">
        <v>50</v>
      </c>
      <c r="B103" s="21" t="s">
        <v>32</v>
      </c>
      <c r="C103" s="22" t="s">
        <v>1118</v>
      </c>
      <c r="D103" s="23" t="s">
        <v>1119</v>
      </c>
      <c r="E103" s="24">
        <v>1</v>
      </c>
      <c r="F103" s="25" t="s">
        <v>100</v>
      </c>
    </row>
    <row r="104" spans="1:6" ht="9.75">
      <c r="A104" s="20">
        <v>51</v>
      </c>
      <c r="B104" s="21" t="s">
        <v>62</v>
      </c>
      <c r="C104" s="22" t="s">
        <v>1120</v>
      </c>
      <c r="D104" s="23" t="s">
        <v>1121</v>
      </c>
      <c r="E104" s="24">
        <v>1</v>
      </c>
      <c r="F104" s="25" t="s">
        <v>100</v>
      </c>
    </row>
    <row r="105" spans="1:10" ht="9.75">
      <c r="A105" s="58"/>
      <c r="B105" s="59"/>
      <c r="C105" s="60"/>
      <c r="D105" s="61" t="s">
        <v>1122</v>
      </c>
      <c r="E105" s="54"/>
      <c r="F105" s="62"/>
      <c r="G105" s="63"/>
      <c r="H105" s="54">
        <f>SUM(H101:H104)</f>
        <v>0</v>
      </c>
      <c r="I105" s="62"/>
      <c r="J105" s="62"/>
    </row>
    <row r="107" spans="1:10" ht="9.75">
      <c r="A107" s="68"/>
      <c r="B107" s="69"/>
      <c r="C107" s="70"/>
      <c r="D107" s="65" t="s">
        <v>742</v>
      </c>
      <c r="E107" s="49"/>
      <c r="F107" s="66"/>
      <c r="G107" s="67"/>
      <c r="H107" s="49">
        <f>+H105</f>
        <v>0</v>
      </c>
      <c r="I107" s="66"/>
      <c r="J107" s="66"/>
    </row>
    <row r="109" spans="4:8" ht="9.75">
      <c r="D109" s="34" t="s">
        <v>743</v>
      </c>
      <c r="E109" s="31"/>
      <c r="H109" s="31">
        <f>+H84+H99+H107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7109375" style="20" customWidth="1"/>
    <col min="2" max="2" width="3.7109375" style="21" customWidth="1"/>
    <col min="3" max="3" width="13.00390625" style="22" customWidth="1"/>
    <col min="4" max="4" width="35.7109375" style="23" customWidth="1"/>
    <col min="5" max="5" width="10.7109375" style="24" customWidth="1"/>
    <col min="6" max="6" width="5.28125" style="25" customWidth="1"/>
    <col min="7" max="7" width="8.7109375" style="26" customWidth="1"/>
    <col min="8" max="8" width="9.7109375" style="26" customWidth="1"/>
    <col min="9" max="11" width="9.140625" style="25" customWidth="1"/>
    <col min="12" max="233" width="9.140625" style="2" customWidth="1"/>
    <col min="234" max="234" width="6.7109375" style="2" customWidth="1"/>
    <col min="235" max="235" width="3.7109375" style="2" customWidth="1"/>
    <col min="236" max="236" width="13.00390625" style="2" customWidth="1"/>
    <col min="237" max="237" width="35.7109375" style="2" customWidth="1"/>
    <col min="238" max="238" width="10.7109375" style="2" customWidth="1"/>
    <col min="239" max="239" width="5.28125" style="2" customWidth="1"/>
    <col min="240" max="240" width="8.7109375" style="2" customWidth="1"/>
    <col min="241" max="242" width="9.140625" style="2" customWidth="1"/>
    <col min="243" max="243" width="9.7109375" style="2" customWidth="1"/>
    <col min="244" max="247" width="9.140625" style="2" customWidth="1"/>
    <col min="248" max="248" width="3.57421875" style="2" customWidth="1"/>
    <col min="249" max="255" width="9.140625" style="2" customWidth="1"/>
    <col min="256" max="16384" width="9.140625" style="2" customWidth="1"/>
  </cols>
  <sheetData>
    <row r="1" spans="1:11" ht="9.75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2"/>
      <c r="J1" s="2"/>
      <c r="K1" s="2"/>
    </row>
    <row r="2" spans="1:11" ht="9.75">
      <c r="A2" s="1" t="s">
        <v>3</v>
      </c>
      <c r="B2" s="2"/>
      <c r="C2" s="2"/>
      <c r="D2" s="2"/>
      <c r="E2" s="1" t="s">
        <v>4</v>
      </c>
      <c r="F2" s="2"/>
      <c r="G2" s="3"/>
      <c r="H2" s="3"/>
      <c r="I2" s="2"/>
      <c r="J2" s="2"/>
      <c r="K2" s="2"/>
    </row>
    <row r="3" spans="1:11" ht="9.75">
      <c r="A3" s="1" t="s">
        <v>744</v>
      </c>
      <c r="B3" s="2"/>
      <c r="C3" s="2"/>
      <c r="D3" s="2"/>
      <c r="E3" s="1" t="s">
        <v>1241</v>
      </c>
      <c r="F3" s="2"/>
      <c r="G3" s="3"/>
      <c r="H3" s="3"/>
      <c r="I3" s="2"/>
      <c r="J3" s="2"/>
      <c r="K3" s="2"/>
    </row>
    <row r="4" spans="1:11" ht="9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9.75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9.75">
      <c r="A6" s="1" t="s">
        <v>1145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9.7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2"/>
      <c r="B8" s="9"/>
      <c r="C8" s="10"/>
      <c r="D8" s="11" t="s">
        <v>1144</v>
      </c>
      <c r="E8" s="5"/>
      <c r="F8" s="2"/>
      <c r="G8" s="3"/>
      <c r="H8" s="3"/>
      <c r="I8" s="2"/>
      <c r="J8" s="2"/>
      <c r="K8" s="2"/>
    </row>
    <row r="9" spans="1:11" ht="9.75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17</v>
      </c>
      <c r="I9" s="2"/>
      <c r="J9" s="2"/>
      <c r="K9" s="2"/>
    </row>
    <row r="10" spans="1:11" ht="9.75">
      <c r="A10" s="17" t="s">
        <v>21</v>
      </c>
      <c r="B10" s="17" t="s">
        <v>22</v>
      </c>
      <c r="C10" s="18"/>
      <c r="D10" s="17" t="s">
        <v>23</v>
      </c>
      <c r="E10" s="17" t="s">
        <v>24</v>
      </c>
      <c r="F10" s="17" t="s">
        <v>25</v>
      </c>
      <c r="G10" s="17" t="s">
        <v>26</v>
      </c>
      <c r="H10" s="17"/>
      <c r="I10" s="2"/>
      <c r="J10" s="2"/>
      <c r="K10" s="2"/>
    </row>
    <row r="12" ht="9.75">
      <c r="B12" s="29" t="s">
        <v>30</v>
      </c>
    </row>
    <row r="13" ht="9.75">
      <c r="B13" s="22" t="s">
        <v>31</v>
      </c>
    </row>
    <row r="14" spans="1:6" ht="9.75">
      <c r="A14" s="20">
        <v>1</v>
      </c>
      <c r="B14" s="21" t="s">
        <v>853</v>
      </c>
      <c r="C14" s="22" t="s">
        <v>1146</v>
      </c>
      <c r="D14" s="23" t="s">
        <v>1147</v>
      </c>
      <c r="E14" s="24">
        <v>1</v>
      </c>
      <c r="F14" s="25" t="s">
        <v>100</v>
      </c>
    </row>
    <row r="15" spans="1:6" ht="9.75">
      <c r="A15" s="20">
        <v>2</v>
      </c>
      <c r="B15" s="21" t="s">
        <v>32</v>
      </c>
      <c r="C15" s="22" t="s">
        <v>858</v>
      </c>
      <c r="D15" s="23" t="s">
        <v>859</v>
      </c>
      <c r="E15" s="24">
        <v>82.8</v>
      </c>
      <c r="F15" s="25" t="s">
        <v>35</v>
      </c>
    </row>
    <row r="16" ht="9.75">
      <c r="D16" s="23" t="s">
        <v>1148</v>
      </c>
    </row>
    <row r="17" spans="1:6" ht="9.75">
      <c r="A17" s="20">
        <v>3</v>
      </c>
      <c r="B17" s="21" t="s">
        <v>32</v>
      </c>
      <c r="C17" s="22" t="s">
        <v>861</v>
      </c>
      <c r="D17" s="23" t="s">
        <v>862</v>
      </c>
      <c r="E17" s="24">
        <v>24.9</v>
      </c>
      <c r="F17" s="25" t="s">
        <v>35</v>
      </c>
    </row>
    <row r="18" ht="9.75">
      <c r="D18" s="23" t="s">
        <v>1149</v>
      </c>
    </row>
    <row r="19" spans="1:6" ht="20.25">
      <c r="A19" s="20">
        <v>4</v>
      </c>
      <c r="B19" s="21" t="s">
        <v>32</v>
      </c>
      <c r="C19" s="22" t="s">
        <v>867</v>
      </c>
      <c r="D19" s="23" t="s">
        <v>868</v>
      </c>
      <c r="E19" s="24">
        <v>41.4</v>
      </c>
      <c r="F19" s="25" t="s">
        <v>35</v>
      </c>
    </row>
    <row r="20" ht="9.75">
      <c r="D20" s="23" t="s">
        <v>1150</v>
      </c>
    </row>
    <row r="21" spans="1:6" ht="9.75">
      <c r="A21" s="20">
        <v>5</v>
      </c>
      <c r="B21" s="21" t="s">
        <v>32</v>
      </c>
      <c r="C21" s="22" t="s">
        <v>1151</v>
      </c>
      <c r="D21" s="23" t="s">
        <v>1152</v>
      </c>
      <c r="E21" s="24">
        <v>41.4</v>
      </c>
      <c r="F21" s="25" t="s">
        <v>35</v>
      </c>
    </row>
    <row r="22" spans="1:6" ht="20.25">
      <c r="A22" s="20">
        <v>6</v>
      </c>
      <c r="B22" s="21" t="s">
        <v>32</v>
      </c>
      <c r="C22" s="22" t="s">
        <v>54</v>
      </c>
      <c r="D22" s="23" t="s">
        <v>1153</v>
      </c>
      <c r="E22" s="24">
        <v>44.8</v>
      </c>
      <c r="F22" s="25" t="s">
        <v>35</v>
      </c>
    </row>
    <row r="23" ht="9.75">
      <c r="D23" s="23" t="s">
        <v>1154</v>
      </c>
    </row>
    <row r="24" spans="1:6" ht="9.75">
      <c r="A24" s="20">
        <v>7</v>
      </c>
      <c r="B24" s="21" t="s">
        <v>32</v>
      </c>
      <c r="C24" s="22" t="s">
        <v>55</v>
      </c>
      <c r="D24" s="23" t="s">
        <v>56</v>
      </c>
      <c r="E24" s="24">
        <v>44.8</v>
      </c>
      <c r="F24" s="25" t="s">
        <v>35</v>
      </c>
    </row>
    <row r="25" spans="1:6" ht="9.75">
      <c r="A25" s="20">
        <v>8</v>
      </c>
      <c r="B25" s="21" t="s">
        <v>32</v>
      </c>
      <c r="C25" s="22" t="s">
        <v>57</v>
      </c>
      <c r="D25" s="23" t="s">
        <v>58</v>
      </c>
      <c r="E25" s="24">
        <v>44.8</v>
      </c>
      <c r="F25" s="25" t="s">
        <v>35</v>
      </c>
    </row>
    <row r="26" spans="1:6" ht="20.25">
      <c r="A26" s="20">
        <v>9</v>
      </c>
      <c r="B26" s="21" t="s">
        <v>32</v>
      </c>
      <c r="C26" s="22" t="s">
        <v>872</v>
      </c>
      <c r="D26" s="23" t="s">
        <v>1034</v>
      </c>
      <c r="E26" s="24">
        <v>38</v>
      </c>
      <c r="F26" s="25" t="s">
        <v>35</v>
      </c>
    </row>
    <row r="27" ht="9.75">
      <c r="D27" s="23" t="s">
        <v>1155</v>
      </c>
    </row>
    <row r="28" spans="1:8" ht="9.75">
      <c r="A28" s="74"/>
      <c r="B28" s="75"/>
      <c r="C28" s="76"/>
      <c r="D28" s="53" t="s">
        <v>69</v>
      </c>
      <c r="E28" s="54"/>
      <c r="F28" s="55"/>
      <c r="G28" s="54"/>
      <c r="H28" s="54">
        <f>SUM(H12:H27)</f>
        <v>0</v>
      </c>
    </row>
    <row r="30" ht="9.75">
      <c r="B30" s="22" t="s">
        <v>118</v>
      </c>
    </row>
    <row r="31" spans="1:6" ht="20.25">
      <c r="A31" s="20">
        <v>10</v>
      </c>
      <c r="B31" s="21" t="s">
        <v>853</v>
      </c>
      <c r="C31" s="22" t="s">
        <v>882</v>
      </c>
      <c r="D31" s="23" t="s">
        <v>883</v>
      </c>
      <c r="E31" s="24">
        <v>3.5</v>
      </c>
      <c r="F31" s="25" t="s">
        <v>35</v>
      </c>
    </row>
    <row r="32" ht="9.75">
      <c r="D32" s="23" t="s">
        <v>1156</v>
      </c>
    </row>
    <row r="33" spans="1:6" ht="20.25">
      <c r="A33" s="20">
        <v>11</v>
      </c>
      <c r="B33" s="21" t="s">
        <v>853</v>
      </c>
      <c r="C33" s="22" t="s">
        <v>1042</v>
      </c>
      <c r="D33" s="23" t="s">
        <v>1157</v>
      </c>
      <c r="E33" s="24">
        <v>3.5</v>
      </c>
      <c r="F33" s="25" t="s">
        <v>35</v>
      </c>
    </row>
    <row r="34" ht="9.75">
      <c r="D34" s="23" t="s">
        <v>1156</v>
      </c>
    </row>
    <row r="35" spans="1:8" ht="9.75">
      <c r="A35" s="74"/>
      <c r="B35" s="75"/>
      <c r="C35" s="76"/>
      <c r="D35" s="53" t="s">
        <v>130</v>
      </c>
      <c r="E35" s="54"/>
      <c r="F35" s="55"/>
      <c r="G35" s="54"/>
      <c r="H35" s="54">
        <f>SUM(H30:H34)</f>
        <v>0</v>
      </c>
    </row>
    <row r="37" ht="9.75">
      <c r="B37" s="22" t="s">
        <v>889</v>
      </c>
    </row>
    <row r="38" spans="1:6" ht="9.75">
      <c r="A38" s="20">
        <v>12</v>
      </c>
      <c r="B38" s="21" t="s">
        <v>853</v>
      </c>
      <c r="C38" s="22" t="s">
        <v>1158</v>
      </c>
      <c r="D38" s="23" t="s">
        <v>1159</v>
      </c>
      <c r="E38" s="24">
        <v>1</v>
      </c>
      <c r="F38" s="25" t="s">
        <v>100</v>
      </c>
    </row>
    <row r="39" spans="1:6" ht="20.25">
      <c r="A39" s="20">
        <v>13</v>
      </c>
      <c r="B39" s="21" t="s">
        <v>853</v>
      </c>
      <c r="C39" s="22" t="s">
        <v>901</v>
      </c>
      <c r="D39" s="23" t="s">
        <v>1160</v>
      </c>
      <c r="E39" s="24">
        <v>1</v>
      </c>
      <c r="F39" s="25" t="s">
        <v>100</v>
      </c>
    </row>
    <row r="40" spans="1:6" ht="20.25">
      <c r="A40" s="20">
        <v>14</v>
      </c>
      <c r="B40" s="21" t="s">
        <v>62</v>
      </c>
      <c r="C40" s="22" t="s">
        <v>1161</v>
      </c>
      <c r="D40" s="23" t="s">
        <v>1162</v>
      </c>
      <c r="E40" s="24">
        <v>1</v>
      </c>
      <c r="F40" s="25" t="s">
        <v>100</v>
      </c>
    </row>
    <row r="41" spans="1:6" ht="9.75">
      <c r="A41" s="20">
        <v>15</v>
      </c>
      <c r="B41" s="21" t="s">
        <v>853</v>
      </c>
      <c r="C41" s="22" t="s">
        <v>905</v>
      </c>
      <c r="D41" s="23" t="s">
        <v>1163</v>
      </c>
      <c r="E41" s="24">
        <v>4</v>
      </c>
      <c r="F41" s="25" t="s">
        <v>100</v>
      </c>
    </row>
    <row r="42" spans="1:6" ht="9.75">
      <c r="A42" s="20">
        <v>16</v>
      </c>
      <c r="B42" s="21" t="s">
        <v>62</v>
      </c>
      <c r="C42" s="22" t="s">
        <v>907</v>
      </c>
      <c r="D42" s="23" t="s">
        <v>908</v>
      </c>
      <c r="E42" s="24">
        <v>2</v>
      </c>
      <c r="F42" s="25" t="s">
        <v>100</v>
      </c>
    </row>
    <row r="43" spans="1:6" ht="9.75">
      <c r="A43" s="20">
        <v>17</v>
      </c>
      <c r="B43" s="21" t="s">
        <v>62</v>
      </c>
      <c r="C43" s="22" t="s">
        <v>909</v>
      </c>
      <c r="D43" s="23" t="s">
        <v>1164</v>
      </c>
      <c r="E43" s="24">
        <v>2</v>
      </c>
      <c r="F43" s="25" t="s">
        <v>100</v>
      </c>
    </row>
    <row r="44" spans="1:6" ht="9.75">
      <c r="A44" s="20">
        <v>18</v>
      </c>
      <c r="B44" s="21" t="s">
        <v>853</v>
      </c>
      <c r="C44" s="22" t="s">
        <v>915</v>
      </c>
      <c r="D44" s="23" t="s">
        <v>916</v>
      </c>
      <c r="E44" s="24">
        <v>2</v>
      </c>
      <c r="F44" s="25" t="s">
        <v>100</v>
      </c>
    </row>
    <row r="45" spans="1:6" ht="9.75">
      <c r="A45" s="20">
        <v>19</v>
      </c>
      <c r="B45" s="21" t="s">
        <v>62</v>
      </c>
      <c r="C45" s="22" t="s">
        <v>917</v>
      </c>
      <c r="D45" s="23" t="s">
        <v>1165</v>
      </c>
      <c r="E45" s="24">
        <v>2</v>
      </c>
      <c r="F45" s="25" t="s">
        <v>100</v>
      </c>
    </row>
    <row r="46" spans="1:6" ht="9.75">
      <c r="A46" s="20">
        <v>20</v>
      </c>
      <c r="B46" s="21" t="s">
        <v>853</v>
      </c>
      <c r="C46" s="22" t="s">
        <v>919</v>
      </c>
      <c r="D46" s="23" t="s">
        <v>920</v>
      </c>
      <c r="E46" s="24">
        <v>0.2</v>
      </c>
      <c r="F46" s="25" t="s">
        <v>35</v>
      </c>
    </row>
    <row r="47" spans="1:8" ht="9.75">
      <c r="A47" s="74"/>
      <c r="B47" s="75"/>
      <c r="C47" s="76"/>
      <c r="D47" s="53" t="s">
        <v>922</v>
      </c>
      <c r="E47" s="54"/>
      <c r="F47" s="55"/>
      <c r="G47" s="54"/>
      <c r="H47" s="54">
        <f>SUM(H37:H46)</f>
        <v>0</v>
      </c>
    </row>
    <row r="49" ht="9.75">
      <c r="B49" s="22" t="s">
        <v>198</v>
      </c>
    </row>
    <row r="50" spans="1:6" ht="20.25">
      <c r="A50" s="20">
        <v>21</v>
      </c>
      <c r="B50" s="21" t="s">
        <v>210</v>
      </c>
      <c r="C50" s="22" t="s">
        <v>1096</v>
      </c>
      <c r="D50" s="23" t="s">
        <v>1166</v>
      </c>
      <c r="E50" s="24">
        <v>15</v>
      </c>
      <c r="F50" s="25" t="s">
        <v>925</v>
      </c>
    </row>
    <row r="51" spans="1:6" ht="20.25">
      <c r="A51" s="20">
        <v>22</v>
      </c>
      <c r="B51" s="21" t="s">
        <v>210</v>
      </c>
      <c r="C51" s="22" t="s">
        <v>923</v>
      </c>
      <c r="D51" s="23" t="s">
        <v>924</v>
      </c>
      <c r="E51" s="24">
        <v>15</v>
      </c>
      <c r="F51" s="25" t="s">
        <v>925</v>
      </c>
    </row>
    <row r="52" spans="1:8" ht="9.75">
      <c r="A52" s="74"/>
      <c r="B52" s="75"/>
      <c r="C52" s="76"/>
      <c r="D52" s="53" t="s">
        <v>223</v>
      </c>
      <c r="E52" s="54"/>
      <c r="F52" s="55"/>
      <c r="G52" s="54"/>
      <c r="H52" s="54">
        <f>SUM(H49:H51)</f>
        <v>0</v>
      </c>
    </row>
    <row r="54" spans="1:8" ht="9.75">
      <c r="A54" s="71"/>
      <c r="B54" s="72"/>
      <c r="C54" s="73"/>
      <c r="D54" s="48" t="s">
        <v>224</v>
      </c>
      <c r="E54" s="51"/>
      <c r="F54" s="50"/>
      <c r="G54" s="49"/>
      <c r="H54" s="49">
        <f>+H28+H35+H47+H52</f>
        <v>0</v>
      </c>
    </row>
    <row r="56" ht="9.75">
      <c r="B56" s="29" t="s">
        <v>225</v>
      </c>
    </row>
    <row r="57" ht="9.75">
      <c r="B57" s="22" t="s">
        <v>322</v>
      </c>
    </row>
    <row r="58" spans="1:6" ht="20.25">
      <c r="A58" s="20">
        <v>23</v>
      </c>
      <c r="B58" s="21" t="s">
        <v>296</v>
      </c>
      <c r="C58" s="22" t="s">
        <v>1167</v>
      </c>
      <c r="D58" s="23" t="s">
        <v>1168</v>
      </c>
      <c r="E58" s="24">
        <v>1</v>
      </c>
      <c r="F58" s="25" t="s">
        <v>100</v>
      </c>
    </row>
    <row r="59" spans="1:8" ht="9.75">
      <c r="A59" s="58"/>
      <c r="B59" s="59"/>
      <c r="C59" s="60"/>
      <c r="D59" s="61" t="s">
        <v>341</v>
      </c>
      <c r="E59" s="54"/>
      <c r="F59" s="62"/>
      <c r="G59" s="63"/>
      <c r="H59" s="54">
        <f>SUM(H56:H58)</f>
        <v>0</v>
      </c>
    </row>
    <row r="61" spans="1:8" ht="9.75">
      <c r="A61" s="68"/>
      <c r="B61" s="69"/>
      <c r="C61" s="70"/>
      <c r="D61" s="65" t="s">
        <v>569</v>
      </c>
      <c r="E61" s="49"/>
      <c r="F61" s="66"/>
      <c r="G61" s="67"/>
      <c r="H61" s="49">
        <f>+H59</f>
        <v>0</v>
      </c>
    </row>
    <row r="63" spans="1:8" ht="13.5">
      <c r="A63" s="83"/>
      <c r="B63" s="84"/>
      <c r="C63" s="85"/>
      <c r="D63" s="80" t="s">
        <v>743</v>
      </c>
      <c r="E63" s="81"/>
      <c r="F63" s="88"/>
      <c r="G63" s="87"/>
      <c r="H63" s="81">
        <f>+H54+H61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2021-10-26T12:08:59Z</cp:lastPrinted>
  <dcterms:created xsi:type="dcterms:W3CDTF">2021-02-18T12:29:10Z</dcterms:created>
  <dcterms:modified xsi:type="dcterms:W3CDTF">2022-03-10T13:05:55Z</dcterms:modified>
  <cp:category/>
  <cp:version/>
  <cp:contentType/>
  <cp:contentStatus/>
</cp:coreProperties>
</file>